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0" yWindow="525" windowWidth="19140" windowHeight="9420"/>
  </bookViews>
  <sheets>
    <sheet name="Intervention n=100" sheetId="5" r:id="rId1"/>
    <sheet name="Intervention n=1" sheetId="1" r:id="rId2"/>
    <sheet name="Diagnostic test" sheetId="4" r:id="rId3"/>
    <sheet name="Sample results table" sheetId="3" r:id="rId4"/>
  </sheets>
  <calcPr calcId="145621" concurrentCalc="0"/>
</workbook>
</file>

<file path=xl/calcChain.xml><?xml version="1.0" encoding="utf-8"?>
<calcChain xmlns="http://schemas.openxmlformats.org/spreadsheetml/2006/main">
  <c r="D9" i="5" l="1"/>
  <c r="E9" i="5"/>
  <c r="H9" i="5"/>
  <c r="L9" i="5"/>
  <c r="C15" i="5"/>
  <c r="D14" i="5"/>
  <c r="E14" i="5"/>
  <c r="H14" i="5"/>
  <c r="L14" i="5"/>
  <c r="H16" i="5"/>
  <c r="L16" i="5"/>
  <c r="A18" i="5"/>
  <c r="D18" i="5"/>
  <c r="D20" i="5"/>
  <c r="E20" i="5"/>
  <c r="H20" i="5"/>
  <c r="L20" i="5"/>
  <c r="C26" i="5"/>
  <c r="D25" i="5"/>
  <c r="E25" i="5"/>
  <c r="H25" i="5"/>
  <c r="L25" i="5"/>
  <c r="D27" i="5"/>
  <c r="H27" i="5"/>
  <c r="L27" i="5"/>
  <c r="H29" i="5"/>
  <c r="L29" i="5"/>
  <c r="J31" i="5"/>
  <c r="J32" i="5"/>
  <c r="F6" i="3"/>
  <c r="F5" i="3"/>
  <c r="F4" i="3"/>
  <c r="C4" i="3"/>
  <c r="E5" i="3"/>
  <c r="E6" i="3"/>
  <c r="E4" i="3"/>
  <c r="C5" i="3"/>
  <c r="C6" i="3"/>
  <c r="I34" i="1"/>
  <c r="I28" i="1"/>
  <c r="I25" i="1"/>
  <c r="I22" i="1"/>
  <c r="I19" i="1"/>
  <c r="C8" i="1"/>
  <c r="C14" i="1"/>
  <c r="E15" i="1"/>
  <c r="C27" i="1"/>
  <c r="E6" i="1"/>
  <c r="D10" i="1"/>
  <c r="E9" i="1"/>
  <c r="D16" i="1"/>
  <c r="D23" i="1"/>
  <c r="E22" i="1"/>
  <c r="D29" i="1"/>
  <c r="E12" i="1"/>
  <c r="E25" i="1"/>
  <c r="E28" i="1"/>
  <c r="J15" i="1"/>
  <c r="G15" i="1"/>
  <c r="E17" i="1"/>
  <c r="J9" i="1"/>
  <c r="G9" i="1"/>
  <c r="E19" i="1"/>
  <c r="J6" i="1"/>
  <c r="G6" i="1"/>
  <c r="G17" i="1"/>
  <c r="J22" i="1"/>
  <c r="G22" i="1"/>
  <c r="J12" i="1"/>
  <c r="G12" i="1"/>
  <c r="J17" i="1"/>
  <c r="J19" i="1"/>
  <c r="G19" i="1"/>
  <c r="E30" i="1"/>
  <c r="G25" i="1"/>
  <c r="J25" i="1"/>
  <c r="J28" i="1"/>
  <c r="G28" i="1"/>
  <c r="G30" i="1"/>
  <c r="G32" i="1"/>
  <c r="J30" i="1"/>
  <c r="J32" i="1"/>
</calcChain>
</file>

<file path=xl/comments1.xml><?xml version="1.0" encoding="utf-8"?>
<comments xmlns="http://schemas.openxmlformats.org/spreadsheetml/2006/main">
  <authors>
    <author>JGK</author>
  </authors>
  <commentList>
    <comment ref="C5" authorId="0">
      <text>
        <r>
          <rPr>
            <b/>
            <sz val="9"/>
            <color indexed="81"/>
            <rFont val="Tahoma"/>
            <family val="2"/>
          </rPr>
          <t>JGK:</t>
        </r>
        <r>
          <rPr>
            <sz val="9"/>
            <color indexed="81"/>
            <rFont val="Tahoma"/>
            <family val="2"/>
          </rPr>
          <t xml:space="preserve"> Only one round of consequences. Most DCEA project trees will have more rounds, e.g., 3-5. Published analyses can have many. To add further branches, insert columns and, as needed, rows. Adjust relevent values and formulas for path, DALYs, Costs.</t>
        </r>
      </text>
    </comment>
  </commentList>
</comments>
</file>

<file path=xl/comments2.xml><?xml version="1.0" encoding="utf-8"?>
<comments xmlns="http://schemas.openxmlformats.org/spreadsheetml/2006/main">
  <authors>
    <author>JGK</author>
  </authors>
  <commentList>
    <comment ref="C3" authorId="0">
      <text>
        <r>
          <rPr>
            <b/>
            <sz val="9"/>
            <color indexed="81"/>
            <rFont val="Tahoma"/>
            <family val="2"/>
          </rPr>
          <t>JGK:</t>
        </r>
        <r>
          <rPr>
            <sz val="9"/>
            <color indexed="81"/>
            <rFont val="Tahoma"/>
            <family val="2"/>
          </rPr>
          <t xml:space="preserve">
Only two round of consequences. Most DCEA project trees will have more rounds, e.g., 3-5. Published analyses can have many. To add further branches, insert columns and, as needed, rows. Adjust relevent values and formulas for path, DALYs, Costs.</t>
        </r>
      </text>
    </comment>
    <comment ref="E3" authorId="0">
      <text>
        <r>
          <rPr>
            <b/>
            <sz val="9"/>
            <color indexed="81"/>
            <rFont val="Tahoma"/>
            <family val="2"/>
          </rPr>
          <t>JGK:</t>
        </r>
        <r>
          <rPr>
            <sz val="9"/>
            <color indexed="81"/>
            <rFont val="Tahoma"/>
            <family val="2"/>
          </rPr>
          <t xml:space="preserve">
I.e., likelihood of each path, given specified option.</t>
        </r>
      </text>
    </comment>
    <comment ref="F3" authorId="0">
      <text>
        <r>
          <rPr>
            <b/>
            <sz val="9"/>
            <color indexed="81"/>
            <rFont val="Tahoma"/>
            <family val="2"/>
          </rPr>
          <t>JGK:</t>
        </r>
        <r>
          <rPr>
            <sz val="9"/>
            <color indexed="81"/>
            <rFont val="Tahoma"/>
            <family val="2"/>
          </rPr>
          <t xml:space="preserve">
For now, 0-1 utility. Later, QALYs or DALYs, and we'll provide a worksheet to help calculate those.</t>
        </r>
      </text>
    </comment>
    <comment ref="I3" authorId="0">
      <text>
        <r>
          <rPr>
            <b/>
            <sz val="9"/>
            <color indexed="81"/>
            <rFont val="Tahoma"/>
            <family val="2"/>
          </rPr>
          <t>JGK:</t>
        </r>
        <r>
          <rPr>
            <sz val="9"/>
            <color indexed="81"/>
            <rFont val="Tahoma"/>
            <family val="2"/>
          </rPr>
          <t xml:space="preserve">
You can add columns for costs (later).</t>
        </r>
      </text>
    </comment>
    <comment ref="G4" authorId="0">
      <text>
        <r>
          <rPr>
            <b/>
            <sz val="9"/>
            <color indexed="81"/>
            <rFont val="Tahoma"/>
            <family val="2"/>
          </rPr>
          <t>JGK:</t>
        </r>
        <r>
          <rPr>
            <sz val="9"/>
            <color indexed="81"/>
            <rFont val="Tahoma"/>
            <family val="2"/>
          </rPr>
          <t xml:space="preserve">
Has no meaning until summed, just used for calculation.</t>
        </r>
      </text>
    </comment>
    <comment ref="J4" authorId="0">
      <text>
        <r>
          <rPr>
            <b/>
            <sz val="9"/>
            <color indexed="81"/>
            <rFont val="Tahoma"/>
            <family val="2"/>
          </rPr>
          <t>JGK:</t>
        </r>
        <r>
          <rPr>
            <sz val="9"/>
            <color indexed="81"/>
            <rFont val="Tahoma"/>
            <family val="2"/>
          </rPr>
          <t xml:space="preserve">
Has no meaning until summed, just used for calculation.</t>
        </r>
      </text>
    </comment>
    <comment ref="B9" authorId="0">
      <text>
        <r>
          <rPr>
            <b/>
            <sz val="9"/>
            <color indexed="81"/>
            <rFont val="Tahoma"/>
            <family val="2"/>
          </rPr>
          <t>JGK:</t>
        </r>
        <r>
          <rPr>
            <sz val="9"/>
            <color indexed="81"/>
            <rFont val="Tahoma"/>
            <family val="2"/>
          </rPr>
          <t xml:space="preserve">
By convention, "No intervention" comes first. But doesn't need to.</t>
        </r>
      </text>
    </comment>
    <comment ref="A12" authorId="0">
      <text>
        <r>
          <rPr>
            <b/>
            <sz val="9"/>
            <color indexed="81"/>
            <rFont val="Tahoma"/>
            <family val="2"/>
          </rPr>
          <t>JGK:</t>
        </r>
        <r>
          <rPr>
            <sz val="9"/>
            <color indexed="81"/>
            <rFont val="Tahoma"/>
            <family val="2"/>
          </rPr>
          <t xml:space="preserve">
lines made with cell borders</t>
        </r>
      </text>
    </comment>
    <comment ref="C13" authorId="0">
      <text>
        <r>
          <rPr>
            <b/>
            <sz val="9"/>
            <color indexed="81"/>
            <rFont val="Tahoma"/>
            <family val="2"/>
          </rPr>
          <t>JGK:</t>
        </r>
        <r>
          <rPr>
            <sz val="9"/>
            <color indexed="81"/>
            <rFont val="Tahoma"/>
            <family val="2"/>
          </rPr>
          <t xml:space="preserve">
note all chance nodes have two arms, and the probability of the 2nd arm = 1 minus the first arm probability.</t>
        </r>
      </text>
    </comment>
    <comment ref="E17" authorId="0">
      <text>
        <r>
          <rPr>
            <b/>
            <sz val="9"/>
            <color indexed="81"/>
            <rFont val="Tahoma"/>
            <family val="2"/>
          </rPr>
          <t>JGK:</t>
        </r>
        <r>
          <rPr>
            <sz val="9"/>
            <color indexed="81"/>
            <rFont val="Tahoma"/>
            <family val="2"/>
          </rPr>
          <t xml:space="preserve">
Check: must add to 1.00</t>
        </r>
      </text>
    </comment>
    <comment ref="G17" authorId="0">
      <text>
        <r>
          <rPr>
            <sz val="9"/>
            <color indexed="81"/>
            <rFont val="Tahoma"/>
            <family val="2"/>
          </rPr>
          <t xml:space="preserve">Expected value for this option.
This approach is often called </t>
        </r>
        <r>
          <rPr>
            <b/>
            <sz val="9"/>
            <color indexed="81"/>
            <rFont val="Tahoma"/>
            <family val="2"/>
          </rPr>
          <t>"fold forward"</t>
        </r>
        <r>
          <rPr>
            <sz val="9"/>
            <color indexed="81"/>
            <rFont val="Tahoma"/>
            <family val="2"/>
          </rPr>
          <t>, as opposed to the "fold back" approach used during the decision tree lecture. The result is the same, but this is a little easier to manipulate as the tree evolves.</t>
        </r>
      </text>
    </comment>
    <comment ref="C20" authorId="0">
      <text>
        <r>
          <rPr>
            <b/>
            <sz val="9"/>
            <color indexed="81"/>
            <rFont val="Tahoma"/>
            <family val="2"/>
          </rPr>
          <t>JGK:</t>
        </r>
        <r>
          <rPr>
            <sz val="9"/>
            <color indexed="81"/>
            <rFont val="Tahoma"/>
            <family val="2"/>
          </rPr>
          <t xml:space="preserve">
Note this value is determined by risk above and effectiveness in the input table</t>
        </r>
      </text>
    </comment>
    <comment ref="C21" authorId="0">
      <text>
        <r>
          <rPr>
            <b/>
            <sz val="9"/>
            <color indexed="81"/>
            <rFont val="Tahoma"/>
            <family val="2"/>
          </rPr>
          <t>JGK:</t>
        </r>
        <r>
          <rPr>
            <sz val="9"/>
            <color indexed="81"/>
            <rFont val="Tahoma"/>
            <family val="2"/>
          </rPr>
          <t xml:space="preserve">
Note this value is determined by risk above and effectiveness in the input table</t>
        </r>
      </text>
    </comment>
    <comment ref="G32" authorId="0">
      <text>
        <r>
          <rPr>
            <b/>
            <sz val="9"/>
            <color indexed="81"/>
            <rFont val="Tahoma"/>
            <family val="2"/>
          </rPr>
          <t>JGK:</t>
        </r>
        <r>
          <rPr>
            <sz val="9"/>
            <color indexed="81"/>
            <rFont val="Tahoma"/>
            <family val="2"/>
          </rPr>
          <t xml:space="preserve">
The difference between the decision options</t>
        </r>
      </text>
    </comment>
    <comment ref="J32" authorId="0">
      <text>
        <r>
          <rPr>
            <b/>
            <sz val="9"/>
            <color indexed="81"/>
            <rFont val="Tahoma"/>
            <family val="2"/>
          </rPr>
          <t>JGK:</t>
        </r>
        <r>
          <rPr>
            <sz val="9"/>
            <color indexed="81"/>
            <rFont val="Tahoma"/>
            <family val="2"/>
          </rPr>
          <t xml:space="preserve">
The difference between the decision options</t>
        </r>
      </text>
    </comment>
    <comment ref="A36" authorId="0">
      <text>
        <r>
          <rPr>
            <b/>
            <sz val="9"/>
            <color indexed="81"/>
            <rFont val="Tahoma"/>
            <family val="2"/>
          </rPr>
          <t>JGK:</t>
        </r>
        <r>
          <rPr>
            <sz val="9"/>
            <color indexed="81"/>
            <rFont val="Tahoma"/>
            <family val="2"/>
          </rPr>
          <t xml:space="preserve">
Use of this input table is optional, but can make the tree easier to read.</t>
        </r>
      </text>
    </comment>
  </commentList>
</comments>
</file>

<file path=xl/comments3.xml><?xml version="1.0" encoding="utf-8"?>
<comments xmlns="http://schemas.openxmlformats.org/spreadsheetml/2006/main">
  <authors>
    <author>JGK</author>
  </authors>
  <commentList>
    <comment ref="D2" authorId="0">
      <text>
        <r>
          <rPr>
            <sz val="9"/>
            <color indexed="81"/>
            <rFont val="Tahoma"/>
            <family val="2"/>
          </rPr>
          <t>* Sensitivity = # TP/ # with disease
Specificity = # TN / # without disease.</t>
        </r>
      </text>
    </comment>
  </commentList>
</comments>
</file>

<file path=xl/comments4.xml><?xml version="1.0" encoding="utf-8"?>
<comments xmlns="http://schemas.openxmlformats.org/spreadsheetml/2006/main">
  <authors>
    <author>JGK</author>
  </authors>
  <commentList>
    <comment ref="F6" authorId="0">
      <text>
        <r>
          <rPr>
            <b/>
            <sz val="9"/>
            <color indexed="81"/>
            <rFont val="Tahoma"/>
            <family val="2"/>
          </rPr>
          <t>JGK:</t>
        </r>
        <r>
          <rPr>
            <sz val="9"/>
            <color indexed="81"/>
            <rFont val="Tahoma"/>
            <family val="2"/>
          </rPr>
          <t xml:space="preserve">
NB skips dominated, via manual adj to formula. Would be nice to set this up to be automatic.</t>
        </r>
      </text>
    </comment>
  </commentList>
</comments>
</file>

<file path=xl/sharedStrings.xml><?xml version="1.0" encoding="utf-8"?>
<sst xmlns="http://schemas.openxmlformats.org/spreadsheetml/2006/main" count="120" uniqueCount="71">
  <si>
    <t>Path Probability</t>
  </si>
  <si>
    <t>Young men</t>
  </si>
  <si>
    <t>cancer</t>
  </si>
  <si>
    <t>no cancer</t>
  </si>
  <si>
    <t>die young</t>
  </si>
  <si>
    <t>die old</t>
  </si>
  <si>
    <t>No intervention</t>
  </si>
  <si>
    <t>(smokers)</t>
  </si>
  <si>
    <t>Difference</t>
  </si>
  <si>
    <t>Chance nodes /
Consequences</t>
  </si>
  <si>
    <t>Population</t>
  </si>
  <si>
    <t>Input values</t>
  </si>
  <si>
    <t>Effectiveness of smoking cessation program in reducing cancer</t>
  </si>
  <si>
    <t>Risk of cancer in the absence of intervention</t>
  </si>
  <si>
    <t>Tree structure to evaluate diagnostic tests</t>
  </si>
  <si>
    <t>Decision:
Test or not</t>
  </si>
  <si>
    <t>Test performance*</t>
  </si>
  <si>
    <t>True positive</t>
  </si>
  <si>
    <t xml:space="preserve"> then how these patients would be managed and disease would evolve</t>
  </si>
  <si>
    <t>(Sensitivity)</t>
  </si>
  <si>
    <t>Disease</t>
  </si>
  <si>
    <t>(prevalence)</t>
  </si>
  <si>
    <t>False negative</t>
  </si>
  <si>
    <t>(1 - sensitivity)</t>
  </si>
  <si>
    <t>Test # 1</t>
  </si>
  <si>
    <t>True negative</t>
  </si>
  <si>
    <t>Specificity</t>
  </si>
  <si>
    <t>No disease</t>
  </si>
  <si>
    <t>(1 - prev)</t>
  </si>
  <si>
    <t>False positive</t>
  </si>
  <si>
    <t>(1 - specificity)</t>
  </si>
  <si>
    <t>Population with risk of disease</t>
  </si>
  <si>
    <t xml:space="preserve">  Test #2</t>
  </si>
  <si>
    <t>No Test</t>
  </si>
  <si>
    <t xml:space="preserve">then how these patients would be managed and disease would evolve, </t>
  </si>
  <si>
    <t>having no diagnostic test data (though might have clinical hints)</t>
  </si>
  <si>
    <t>True disease prevalence (risk of disease)</t>
  </si>
  <si>
    <t>DALYs</t>
  </si>
  <si>
    <t>Costs</t>
  </si>
  <si>
    <t>Smoking cessation program cost</t>
  </si>
  <si>
    <t>program</t>
  </si>
  <si>
    <t>Smoking cessation</t>
  </si>
  <si>
    <t>ICER</t>
  </si>
  <si>
    <t>Decision node / 
Course of Action /  Options</t>
  </si>
  <si>
    <t>Option A</t>
  </si>
  <si>
    <t>Option C</t>
  </si>
  <si>
    <t>Option B</t>
  </si>
  <si>
    <t>Option D</t>
  </si>
  <si>
    <t>Cost</t>
  </si>
  <si>
    <r>
      <rPr>
        <b/>
        <sz val="10"/>
        <rFont val="Calibri"/>
        <family val="2"/>
      </rPr>
      <t>Δ</t>
    </r>
    <r>
      <rPr>
        <b/>
        <sz val="10"/>
        <rFont val="Arial"/>
        <family val="2"/>
      </rPr>
      <t xml:space="preserve"> Cost</t>
    </r>
  </si>
  <si>
    <r>
      <rPr>
        <b/>
        <sz val="10"/>
        <rFont val="Calibri"/>
        <family val="2"/>
      </rPr>
      <t>Δ</t>
    </r>
    <r>
      <rPr>
        <b/>
        <sz val="10"/>
        <rFont val="Arial"/>
        <family val="2"/>
      </rPr>
      <t xml:space="preserve"> DALYs (averted)</t>
    </r>
  </si>
  <si>
    <t>[vs C]</t>
  </si>
  <si>
    <t>Per person in this path</t>
  </si>
  <si>
    <t>Expected given PP</t>
  </si>
  <si>
    <t>n</t>
  </si>
  <si>
    <t>No HIV Infec.</t>
  </si>
  <si>
    <t>Camp</t>
  </si>
  <si>
    <t>Circumcision</t>
  </si>
  <si>
    <t>HIV infection</t>
  </si>
  <si>
    <t>at risk of HIV</t>
  </si>
  <si>
    <t>No camp</t>
  </si>
  <si>
    <t>Total given # in path</t>
  </si>
  <si>
    <t>Per person</t>
  </si>
  <si>
    <t># in path</t>
  </si>
  <si>
    <t>Path Proba-bility</t>
  </si>
  <si>
    <t>Cost-effectiveness of a mobile camp for adult male circumcision in rural Zambia</t>
  </si>
  <si>
    <t>Intervention per person</t>
  </si>
  <si>
    <t>Care per person</t>
  </si>
  <si>
    <t>Decision tree structure to evaluate interventions (n=100)</t>
  </si>
  <si>
    <t>Decision tree structure to evaluate interventions (n=1)</t>
  </si>
  <si>
    <t>(used in The ICER Man Cometh)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</si>
</sst>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0.0"/>
  </numFmts>
  <fonts count="18" x14ac:knownFonts="1">
    <font>
      <sz val="10"/>
      <name val="Arial"/>
    </font>
    <font>
      <sz val="11"/>
      <color theme="1"/>
      <name val="Calibri"/>
      <family val="2"/>
      <scheme val="minor"/>
    </font>
    <font>
      <sz val="8"/>
      <name val="Arial"/>
      <family val="2"/>
    </font>
    <font>
      <b/>
      <sz val="10"/>
      <name val="Arial"/>
      <family val="2"/>
    </font>
    <font>
      <sz val="9"/>
      <color indexed="81"/>
      <name val="Tahoma"/>
      <family val="2"/>
    </font>
    <font>
      <b/>
      <sz val="9"/>
      <color indexed="81"/>
      <name val="Tahoma"/>
      <family val="2"/>
    </font>
    <font>
      <b/>
      <sz val="14"/>
      <name val="Arial"/>
      <family val="2"/>
    </font>
    <font>
      <sz val="12"/>
      <name val="Arial"/>
      <family val="2"/>
    </font>
    <font>
      <b/>
      <sz val="12"/>
      <name val="Arial"/>
      <family val="2"/>
    </font>
    <font>
      <sz val="10"/>
      <name val="Arial"/>
      <family val="2"/>
    </font>
    <font>
      <sz val="14"/>
      <name val="Arial"/>
      <family val="2"/>
    </font>
    <font>
      <b/>
      <sz val="18"/>
      <name val="Arial"/>
      <family val="2"/>
    </font>
    <font>
      <b/>
      <sz val="10"/>
      <name val="Calibri"/>
      <family val="2"/>
    </font>
    <font>
      <sz val="20"/>
      <name val="Arial"/>
      <family val="2"/>
    </font>
    <font>
      <sz val="18"/>
      <name val="Arial"/>
      <family val="2"/>
    </font>
    <font>
      <sz val="12"/>
      <color theme="1"/>
      <name val="Calibri"/>
      <family val="2"/>
      <scheme val="minor"/>
    </font>
    <font>
      <sz val="14"/>
      <color theme="1"/>
      <name val="Calibri"/>
      <family val="2"/>
      <scheme val="minor"/>
    </font>
    <font>
      <b/>
      <sz val="18"/>
      <color rgb="FF0000CC"/>
      <name val="Calibri"/>
      <family val="2"/>
      <scheme val="minor"/>
    </font>
  </fonts>
  <fills count="5">
    <fill>
      <patternFill patternType="none"/>
    </fill>
    <fill>
      <patternFill patternType="gray125"/>
    </fill>
    <fill>
      <patternFill patternType="solid">
        <fgColor indexed="41"/>
        <bgColor indexed="64"/>
      </patternFill>
    </fill>
    <fill>
      <patternFill patternType="solid">
        <fgColor theme="9" tint="0.59999389629810485"/>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9" fillId="0" borderId="0"/>
    <xf numFmtId="0" fontId="1" fillId="0" borderId="0"/>
  </cellStyleXfs>
  <cellXfs count="106">
    <xf numFmtId="0" fontId="0" fillId="0" borderId="0" xfId="0"/>
    <xf numFmtId="0" fontId="6" fillId="2" borderId="0" xfId="0" applyFont="1" applyFill="1" applyAlignment="1">
      <alignment vertical="center"/>
    </xf>
    <xf numFmtId="0" fontId="7" fillId="2" borderId="0" xfId="0" applyFont="1" applyFill="1" applyAlignment="1">
      <alignment vertical="center"/>
    </xf>
    <xf numFmtId="0" fontId="7" fillId="0" borderId="0" xfId="0" applyFont="1" applyAlignment="1">
      <alignment vertical="center"/>
    </xf>
    <xf numFmtId="0" fontId="8" fillId="0" borderId="0" xfId="0" applyFont="1" applyAlignment="1">
      <alignment horizontal="center"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0" xfId="0" applyFont="1"/>
    <xf numFmtId="0" fontId="7" fillId="0" borderId="5" xfId="0" applyFont="1" applyBorder="1" applyAlignment="1">
      <alignment vertical="center" wrapText="1"/>
    </xf>
    <xf numFmtId="0" fontId="7" fillId="0" borderId="0" xfId="0" applyFont="1" applyBorder="1" applyAlignment="1">
      <alignment vertical="center" wrapText="1"/>
    </xf>
    <xf numFmtId="0" fontId="7" fillId="0" borderId="6" xfId="0" applyFont="1" applyBorder="1" applyAlignment="1">
      <alignment vertical="center" wrapText="1"/>
    </xf>
    <xf numFmtId="0" fontId="7" fillId="0" borderId="3" xfId="0" applyFont="1" applyBorder="1" applyAlignment="1">
      <alignment vertical="center"/>
    </xf>
    <xf numFmtId="0" fontId="7" fillId="0" borderId="4" xfId="0" applyFont="1" applyBorder="1"/>
    <xf numFmtId="0" fontId="8" fillId="0" borderId="9" xfId="0" applyFont="1" applyBorder="1" applyAlignment="1">
      <alignment horizontal="center" vertical="center" wrapText="1"/>
    </xf>
    <xf numFmtId="0" fontId="0" fillId="0" borderId="0" xfId="0" applyAlignment="1">
      <alignment horizontal="center" vertical="center" wrapText="1"/>
    </xf>
    <xf numFmtId="0" fontId="8" fillId="0" borderId="0" xfId="0" applyFont="1" applyFill="1" applyAlignment="1">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1" fillId="2" borderId="0" xfId="0" applyFont="1" applyFill="1" applyAlignment="1">
      <alignment vertical="center"/>
    </xf>
    <xf numFmtId="0" fontId="6" fillId="0" borderId="9"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Border="1" applyAlignment="1">
      <alignment horizontal="center" vertical="center"/>
    </xf>
    <xf numFmtId="0" fontId="10" fillId="0" borderId="1" xfId="0" applyFont="1" applyBorder="1" applyAlignment="1">
      <alignment horizontal="center" vertical="center"/>
    </xf>
    <xf numFmtId="164" fontId="10" fillId="0" borderId="0" xfId="0" applyNumberFormat="1" applyFont="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2" fontId="6" fillId="0" borderId="9" xfId="0" applyNumberFormat="1" applyFont="1" applyBorder="1" applyAlignment="1">
      <alignment horizontal="center" vertical="center"/>
    </xf>
    <xf numFmtId="2" fontId="6" fillId="0" borderId="0" xfId="0" applyNumberFormat="1" applyFont="1" applyBorder="1" applyAlignment="1">
      <alignment horizontal="center" vertical="center"/>
    </xf>
    <xf numFmtId="164" fontId="6" fillId="0" borderId="9" xfId="0" applyNumberFormat="1" applyFont="1" applyBorder="1" applyAlignment="1">
      <alignment horizontal="center" vertical="center"/>
    </xf>
    <xf numFmtId="0" fontId="10" fillId="0" borderId="6" xfId="0" applyFont="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164" fontId="6" fillId="0" borderId="0" xfId="0" applyNumberFormat="1" applyFont="1" applyAlignment="1">
      <alignment horizontal="center" vertical="center"/>
    </xf>
    <xf numFmtId="0" fontId="6" fillId="0" borderId="8" xfId="0" applyFont="1" applyBorder="1" applyAlignment="1">
      <alignment horizontal="center" vertical="center"/>
    </xf>
    <xf numFmtId="2" fontId="6" fillId="0" borderId="12" xfId="0" applyNumberFormat="1" applyFont="1" applyBorder="1" applyAlignment="1">
      <alignment horizontal="center" vertical="center"/>
    </xf>
    <xf numFmtId="0" fontId="6" fillId="0" borderId="2" xfId="0" applyFont="1" applyBorder="1" applyAlignment="1">
      <alignment horizontal="center" vertical="center"/>
    </xf>
    <xf numFmtId="164" fontId="6" fillId="0" borderId="7" xfId="0" applyNumberFormat="1" applyFont="1" applyBorder="1" applyAlignment="1">
      <alignment horizontal="center" vertical="center"/>
    </xf>
    <xf numFmtId="2" fontId="6" fillId="0" borderId="13" xfId="0" applyNumberFormat="1" applyFont="1" applyBorder="1" applyAlignment="1">
      <alignment horizontal="center" vertical="center"/>
    </xf>
    <xf numFmtId="0" fontId="6" fillId="0" borderId="13" xfId="0" applyFont="1" applyBorder="1" applyAlignment="1">
      <alignment horizontal="center" vertical="center"/>
    </xf>
    <xf numFmtId="164" fontId="6" fillId="0" borderId="0" xfId="0" applyNumberFormat="1" applyFont="1"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left" vertical="center"/>
    </xf>
    <xf numFmtId="0" fontId="9" fillId="0" borderId="0" xfId="0" applyFont="1" applyAlignment="1">
      <alignment horizontal="center" vertical="center" wrapText="1"/>
    </xf>
    <xf numFmtId="164" fontId="0" fillId="0" borderId="0" xfId="0" applyNumberFormat="1" applyAlignment="1">
      <alignment horizontal="center" vertical="center" wrapText="1"/>
    </xf>
    <xf numFmtId="0" fontId="3" fillId="0" borderId="0" xfId="0" applyFont="1" applyAlignment="1">
      <alignment horizontal="center" vertical="center" wrapText="1"/>
    </xf>
    <xf numFmtId="165" fontId="0" fillId="0" borderId="0" xfId="0" applyNumberFormat="1" applyAlignment="1">
      <alignment horizontal="center" vertical="center" wrapText="1"/>
    </xf>
    <xf numFmtId="0" fontId="6" fillId="0" borderId="9" xfId="0" applyFont="1" applyBorder="1" applyAlignment="1">
      <alignment horizontal="center" vertical="center" wrapText="1"/>
    </xf>
    <xf numFmtId="0" fontId="3" fillId="0" borderId="9" xfId="0" applyFont="1" applyBorder="1" applyAlignment="1">
      <alignment horizontal="center" vertical="center"/>
    </xf>
    <xf numFmtId="0" fontId="9" fillId="0" borderId="0" xfId="1" applyAlignment="1">
      <alignment horizontal="center" vertical="center"/>
    </xf>
    <xf numFmtId="0" fontId="9" fillId="0" borderId="0" xfId="1" applyBorder="1" applyAlignment="1">
      <alignment horizontal="center" vertical="center"/>
    </xf>
    <xf numFmtId="0" fontId="1" fillId="0" borderId="0" xfId="2"/>
    <xf numFmtId="0" fontId="6" fillId="0" borderId="0" xfId="1" applyFont="1" applyBorder="1" applyAlignment="1">
      <alignment horizontal="center" vertical="center"/>
    </xf>
    <xf numFmtId="0" fontId="10" fillId="0" borderId="0" xfId="1" applyFont="1" applyAlignment="1">
      <alignment horizontal="center" vertical="center"/>
    </xf>
    <xf numFmtId="0" fontId="10" fillId="0" borderId="0" xfId="1" applyFont="1" applyBorder="1" applyAlignment="1">
      <alignment horizontal="center" vertical="center"/>
    </xf>
    <xf numFmtId="0" fontId="7" fillId="0" borderId="0" xfId="1" applyFont="1" applyFill="1" applyAlignment="1">
      <alignment vertical="center"/>
    </xf>
    <xf numFmtId="0" fontId="7" fillId="0" borderId="0" xfId="1" applyFont="1" applyFill="1" applyBorder="1" applyAlignment="1">
      <alignment vertical="center"/>
    </xf>
    <xf numFmtId="0" fontId="8" fillId="0" borderId="0" xfId="1" applyFont="1" applyFill="1" applyAlignment="1">
      <alignment vertical="center"/>
    </xf>
    <xf numFmtId="0" fontId="7" fillId="0" borderId="0" xfId="1" applyFont="1" applyAlignment="1">
      <alignment horizontal="center" vertical="center"/>
    </xf>
    <xf numFmtId="0" fontId="15" fillId="0" borderId="0" xfId="2" applyFont="1"/>
    <xf numFmtId="0" fontId="7" fillId="0" borderId="0" xfId="1" applyFont="1" applyBorder="1" applyAlignment="1">
      <alignment horizontal="center" vertical="center"/>
    </xf>
    <xf numFmtId="164" fontId="7" fillId="0" borderId="0" xfId="1" applyNumberFormat="1" applyFont="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1" fontId="8" fillId="0" borderId="9" xfId="1" applyNumberFormat="1" applyFont="1" applyBorder="1" applyAlignment="1">
      <alignment horizontal="center" vertical="center"/>
    </xf>
    <xf numFmtId="2" fontId="8" fillId="0" borderId="0" xfId="1" applyNumberFormat="1" applyFont="1" applyBorder="1" applyAlignment="1">
      <alignment horizontal="center" vertical="center"/>
    </xf>
    <xf numFmtId="164" fontId="8" fillId="0" borderId="9" xfId="1" applyNumberFormat="1" applyFont="1" applyBorder="1" applyAlignment="1">
      <alignment horizontal="center" vertical="center"/>
    </xf>
    <xf numFmtId="0" fontId="7" fillId="0" borderId="5" xfId="1" applyFont="1" applyBorder="1" applyAlignment="1">
      <alignment horizontal="center" vertical="center"/>
    </xf>
    <xf numFmtId="2" fontId="8" fillId="0" borderId="9" xfId="1" applyNumberFormat="1" applyFont="1" applyBorder="1" applyAlignment="1">
      <alignment horizontal="center" vertical="center"/>
    </xf>
    <xf numFmtId="0" fontId="7" fillId="0" borderId="6" xfId="1" applyFont="1" applyBorder="1" applyAlignment="1">
      <alignment horizontal="center" vertical="center"/>
    </xf>
    <xf numFmtId="0" fontId="7" fillId="4" borderId="9" xfId="1" applyFont="1" applyFill="1" applyBorder="1" applyAlignment="1">
      <alignment horizontal="center" vertical="center"/>
    </xf>
    <xf numFmtId="0" fontId="8" fillId="0" borderId="0" xfId="1" applyFont="1" applyAlignment="1">
      <alignment horizontal="center" vertical="center"/>
    </xf>
    <xf numFmtId="0" fontId="8" fillId="0" borderId="0" xfId="1" applyFont="1" applyBorder="1" applyAlignment="1">
      <alignment horizontal="center" vertical="center"/>
    </xf>
    <xf numFmtId="164" fontId="8" fillId="0" borderId="0" xfId="1" applyNumberFormat="1" applyFont="1" applyAlignment="1">
      <alignment horizontal="center" vertical="center"/>
    </xf>
    <xf numFmtId="0" fontId="8" fillId="0" borderId="8" xfId="1" applyFont="1" applyBorder="1" applyAlignment="1">
      <alignment horizontal="center" vertical="center"/>
    </xf>
    <xf numFmtId="2" fontId="8" fillId="0" borderId="12" xfId="1" applyNumberFormat="1" applyFont="1" applyBorder="1" applyAlignment="1">
      <alignment horizontal="center" vertical="center"/>
    </xf>
    <xf numFmtId="164" fontId="8" fillId="0" borderId="7" xfId="1" applyNumberFormat="1" applyFont="1" applyBorder="1" applyAlignment="1">
      <alignment horizontal="center" vertical="center"/>
    </xf>
    <xf numFmtId="2" fontId="8" fillId="0" borderId="13" xfId="1" applyNumberFormat="1" applyFont="1" applyBorder="1" applyAlignment="1">
      <alignment horizontal="center" vertical="center"/>
    </xf>
    <xf numFmtId="164" fontId="8" fillId="0" borderId="0" xfId="1" applyNumberFormat="1" applyFont="1" applyBorder="1" applyAlignment="1">
      <alignment horizontal="center" vertical="center"/>
    </xf>
    <xf numFmtId="0" fontId="7" fillId="0" borderId="10" xfId="1" applyFont="1" applyBorder="1" applyAlignment="1">
      <alignment horizontal="center" vertical="center"/>
    </xf>
    <xf numFmtId="0" fontId="6" fillId="0" borderId="9" xfId="1" applyFont="1" applyBorder="1" applyAlignment="1">
      <alignment horizontal="center" vertical="center" wrapText="1"/>
    </xf>
    <xf numFmtId="0" fontId="6" fillId="0" borderId="8" xfId="1" applyFont="1" applyBorder="1" applyAlignment="1">
      <alignment horizontal="center" vertical="center" wrapText="1"/>
    </xf>
    <xf numFmtId="0" fontId="16" fillId="0" borderId="0" xfId="2" applyFont="1"/>
    <xf numFmtId="0" fontId="6"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10" fillId="0" borderId="0" xfId="1" applyFont="1" applyAlignment="1">
      <alignment horizontal="center" vertical="center" wrapText="1"/>
    </xf>
    <xf numFmtId="0" fontId="10" fillId="0" borderId="9" xfId="1" applyFont="1" applyBorder="1" applyAlignment="1">
      <alignment horizontal="center" vertical="center" wrapText="1"/>
    </xf>
    <xf numFmtId="0" fontId="10" fillId="0" borderId="11" xfId="1" applyFont="1" applyBorder="1" applyAlignment="1">
      <alignment horizontal="center" vertical="center" wrapText="1"/>
    </xf>
    <xf numFmtId="0" fontId="14" fillId="2" borderId="0" xfId="0" applyFont="1" applyFill="1" applyAlignment="1">
      <alignment vertical="center"/>
    </xf>
    <xf numFmtId="0" fontId="14" fillId="0" borderId="0" xfId="0" applyFont="1" applyAlignment="1">
      <alignment vertical="center"/>
    </xf>
    <xf numFmtId="0" fontId="13" fillId="0" borderId="0" xfId="0" applyFont="1" applyAlignment="1">
      <alignment vertical="center"/>
    </xf>
    <xf numFmtId="0" fontId="14" fillId="0" borderId="0" xfId="1" applyFont="1" applyAlignment="1">
      <alignment vertical="center"/>
    </xf>
    <xf numFmtId="0" fontId="17" fillId="3" borderId="0" xfId="2" applyFont="1" applyFill="1" applyAlignment="1">
      <alignment vertical="center" wrapText="1"/>
    </xf>
    <xf numFmtId="0" fontId="17" fillId="3" borderId="0" xfId="2" applyFont="1" applyFill="1" applyAlignment="1">
      <alignment vertical="center"/>
    </xf>
  </cellXfs>
  <cellStyles count="3">
    <cellStyle name="Normal" xfId="0" builtinId="0"/>
    <cellStyle name="Normal 2" xfId="1"/>
    <cellStyle name="Normal 3" xfId="2"/>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1451430</xdr:colOff>
      <xdr:row>16</xdr:row>
      <xdr:rowOff>102658</xdr:rowOff>
    </xdr:from>
    <xdr:to>
      <xdr:col>1</xdr:col>
      <xdr:colOff>116417</xdr:colOff>
      <xdr:row>17</xdr:row>
      <xdr:rowOff>105834</xdr:rowOff>
    </xdr:to>
    <xdr:sp macro="" textlink="">
      <xdr:nvSpPr>
        <xdr:cNvPr id="2" name="Rectangle 1"/>
        <xdr:cNvSpPr>
          <a:spLocks noChangeArrowheads="1"/>
        </xdr:cNvSpPr>
      </xdr:nvSpPr>
      <xdr:spPr bwMode="auto">
        <a:xfrm>
          <a:off x="1451430" y="4706408"/>
          <a:ext cx="241904" cy="20425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1915584</xdr:colOff>
      <xdr:row>10</xdr:row>
      <xdr:rowOff>99031</xdr:rowOff>
    </xdr:from>
    <xdr:to>
      <xdr:col>2</xdr:col>
      <xdr:colOff>85423</xdr:colOff>
      <xdr:row>11</xdr:row>
      <xdr:rowOff>105834</xdr:rowOff>
    </xdr:to>
    <xdr:sp macro="" textlink="">
      <xdr:nvSpPr>
        <xdr:cNvPr id="3" name="Oval 3"/>
        <xdr:cNvSpPr>
          <a:spLocks noChangeArrowheads="1"/>
        </xdr:cNvSpPr>
      </xdr:nvSpPr>
      <xdr:spPr bwMode="auto">
        <a:xfrm>
          <a:off x="3492501" y="3528031"/>
          <a:ext cx="212422" cy="207886"/>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63500</xdr:colOff>
      <xdr:row>1</xdr:row>
      <xdr:rowOff>95249</xdr:rowOff>
    </xdr:from>
    <xdr:to>
      <xdr:col>9</xdr:col>
      <xdr:colOff>784242</xdr:colOff>
      <xdr:row>1</xdr:row>
      <xdr:rowOff>465666</xdr:rowOff>
    </xdr:to>
    <xdr:sp macro="" textlink="">
      <xdr:nvSpPr>
        <xdr:cNvPr id="6" name="Text Box 16"/>
        <xdr:cNvSpPr txBox="1">
          <a:spLocks noChangeArrowheads="1"/>
        </xdr:cNvSpPr>
      </xdr:nvSpPr>
      <xdr:spPr bwMode="auto">
        <a:xfrm>
          <a:off x="6868583" y="592666"/>
          <a:ext cx="3408909" cy="370417"/>
        </a:xfrm>
        <a:prstGeom prst="rect">
          <a:avLst/>
        </a:prstGeom>
        <a:solidFill>
          <a:srgbClr xmlns:mc="http://schemas.openxmlformats.org/markup-compatibility/2006" xmlns:a14="http://schemas.microsoft.com/office/drawing/2010/main" val="FCF305"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1" i="0" u="none" strike="noStrike" baseline="0">
              <a:solidFill>
                <a:srgbClr val="000000"/>
              </a:solidFill>
              <a:latin typeface="Arial"/>
              <a:ea typeface="Arial"/>
              <a:cs typeface="Arial"/>
            </a:rPr>
            <a:t>See explanatory comments</a:t>
          </a:r>
          <a:r>
            <a:rPr lang="en-US" sz="1000" b="0" i="0" u="none" strike="noStrike" baseline="0">
              <a:solidFill>
                <a:srgbClr val="000000"/>
              </a:solidFill>
              <a:latin typeface="Arial"/>
              <a:ea typeface="Arial"/>
              <a:cs typeface="Arial"/>
            </a:rPr>
            <a:t> by rolling cursor over cells with red triangles in upper right, or showing all comments.</a:t>
          </a:r>
        </a:p>
      </xdr:txBody>
    </xdr:sp>
    <xdr:clientData/>
  </xdr:twoCellAnchor>
  <xdr:twoCellAnchor>
    <xdr:from>
      <xdr:col>0</xdr:col>
      <xdr:colOff>74084</xdr:colOff>
      <xdr:row>1</xdr:row>
      <xdr:rowOff>42334</xdr:rowOff>
    </xdr:from>
    <xdr:to>
      <xdr:col>4</xdr:col>
      <xdr:colOff>328084</xdr:colOff>
      <xdr:row>1</xdr:row>
      <xdr:rowOff>582082</xdr:rowOff>
    </xdr:to>
    <xdr:sp macro="" textlink="">
      <xdr:nvSpPr>
        <xdr:cNvPr id="7" name="TextBox 6"/>
        <xdr:cNvSpPr txBox="1"/>
      </xdr:nvSpPr>
      <xdr:spPr>
        <a:xfrm>
          <a:off x="74084" y="539751"/>
          <a:ext cx="5767917" cy="539748"/>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Either intervention template</a:t>
          </a:r>
          <a:r>
            <a:rPr lang="en-US" sz="1400" baseline="0"/>
            <a:t> can work, n=100 or n=1. Personal preference.</a:t>
          </a:r>
        </a:p>
        <a:p>
          <a:r>
            <a:rPr lang="en-US" sz="1400" baseline="0"/>
            <a:t>For diagnostic tests, see the 3rd worksheet.</a:t>
          </a:r>
          <a:endParaRPr 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1057275</xdr:colOff>
      <xdr:row>15</xdr:row>
      <xdr:rowOff>123825</xdr:rowOff>
    </xdr:from>
    <xdr:to>
      <xdr:col>1</xdr:col>
      <xdr:colOff>95250</xdr:colOff>
      <xdr:row>16</xdr:row>
      <xdr:rowOff>85725</xdr:rowOff>
    </xdr:to>
    <xdr:sp macro="" textlink="">
      <xdr:nvSpPr>
        <xdr:cNvPr id="1063" name="Rectangle 1"/>
        <xdr:cNvSpPr>
          <a:spLocks noChangeArrowheads="1"/>
        </xdr:cNvSpPr>
      </xdr:nvSpPr>
      <xdr:spPr bwMode="auto">
        <a:xfrm>
          <a:off x="1057275" y="4210050"/>
          <a:ext cx="171450"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900642</xdr:colOff>
      <xdr:row>6</xdr:row>
      <xdr:rowOff>127001</xdr:rowOff>
    </xdr:from>
    <xdr:to>
      <xdr:col>3</xdr:col>
      <xdr:colOff>52917</xdr:colOff>
      <xdr:row>7</xdr:row>
      <xdr:rowOff>95250</xdr:rowOff>
    </xdr:to>
    <xdr:sp macro="" textlink="">
      <xdr:nvSpPr>
        <xdr:cNvPr id="1065" name="Oval 3"/>
        <xdr:cNvSpPr>
          <a:spLocks noChangeArrowheads="1"/>
        </xdr:cNvSpPr>
      </xdr:nvSpPr>
      <xdr:spPr bwMode="auto">
        <a:xfrm>
          <a:off x="3726392" y="2169584"/>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96309</xdr:colOff>
      <xdr:row>0</xdr:row>
      <xdr:rowOff>38100</xdr:rowOff>
    </xdr:from>
    <xdr:to>
      <xdr:col>10</xdr:col>
      <xdr:colOff>33884</xdr:colOff>
      <xdr:row>1</xdr:row>
      <xdr:rowOff>6350</xdr:rowOff>
    </xdr:to>
    <xdr:sp macro="" textlink="">
      <xdr:nvSpPr>
        <xdr:cNvPr id="1040" name="Text Box 16"/>
        <xdr:cNvSpPr txBox="1">
          <a:spLocks noChangeArrowheads="1"/>
        </xdr:cNvSpPr>
      </xdr:nvSpPr>
      <xdr:spPr bwMode="auto">
        <a:xfrm>
          <a:off x="6859059" y="38100"/>
          <a:ext cx="3482992" cy="370417"/>
        </a:xfrm>
        <a:prstGeom prst="rect">
          <a:avLst/>
        </a:prstGeom>
        <a:solidFill>
          <a:srgbClr xmlns:mc="http://schemas.openxmlformats.org/markup-compatibility/2006" xmlns:a14="http://schemas.microsoft.com/office/drawing/2010/main" val="FCF305"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1" i="0" u="none" strike="noStrike" baseline="0">
              <a:solidFill>
                <a:srgbClr val="000000"/>
              </a:solidFill>
              <a:latin typeface="Arial"/>
              <a:ea typeface="Arial"/>
              <a:cs typeface="Arial"/>
            </a:rPr>
            <a:t>See explanatory comments</a:t>
          </a:r>
          <a:r>
            <a:rPr lang="en-US" sz="1000" b="0" i="0" u="none" strike="noStrike" baseline="0">
              <a:solidFill>
                <a:srgbClr val="000000"/>
              </a:solidFill>
              <a:latin typeface="Arial"/>
              <a:ea typeface="Arial"/>
              <a:cs typeface="Arial"/>
            </a:rPr>
            <a:t> by rolling cursor over cells with red triangles in upper right, or showing all comments.</a:t>
          </a:r>
        </a:p>
      </xdr:txBody>
    </xdr:sp>
    <xdr:clientData/>
  </xdr:twoCellAnchor>
  <xdr:twoCellAnchor>
    <xdr:from>
      <xdr:col>2</xdr:col>
      <xdr:colOff>926042</xdr:colOff>
      <xdr:row>25</xdr:row>
      <xdr:rowOff>131234</xdr:rowOff>
    </xdr:from>
    <xdr:to>
      <xdr:col>3</xdr:col>
      <xdr:colOff>78317</xdr:colOff>
      <xdr:row>26</xdr:row>
      <xdr:rowOff>99484</xdr:rowOff>
    </xdr:to>
    <xdr:sp macro="" textlink="">
      <xdr:nvSpPr>
        <xdr:cNvPr id="10" name="Oval 3"/>
        <xdr:cNvSpPr>
          <a:spLocks noChangeArrowheads="1"/>
        </xdr:cNvSpPr>
      </xdr:nvSpPr>
      <xdr:spPr bwMode="auto">
        <a:xfrm>
          <a:off x="3751792" y="6756401"/>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909109</xdr:colOff>
      <xdr:row>19</xdr:row>
      <xdr:rowOff>135467</xdr:rowOff>
    </xdr:from>
    <xdr:to>
      <xdr:col>3</xdr:col>
      <xdr:colOff>61384</xdr:colOff>
      <xdr:row>20</xdr:row>
      <xdr:rowOff>103717</xdr:rowOff>
    </xdr:to>
    <xdr:sp macro="" textlink="">
      <xdr:nvSpPr>
        <xdr:cNvPr id="11" name="Oval 3"/>
        <xdr:cNvSpPr>
          <a:spLocks noChangeArrowheads="1"/>
        </xdr:cNvSpPr>
      </xdr:nvSpPr>
      <xdr:spPr bwMode="auto">
        <a:xfrm>
          <a:off x="3734859" y="5363634"/>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934509</xdr:colOff>
      <xdr:row>12</xdr:row>
      <xdr:rowOff>97368</xdr:rowOff>
    </xdr:from>
    <xdr:to>
      <xdr:col>3</xdr:col>
      <xdr:colOff>86784</xdr:colOff>
      <xdr:row>13</xdr:row>
      <xdr:rowOff>65617</xdr:rowOff>
    </xdr:to>
    <xdr:sp macro="" textlink="">
      <xdr:nvSpPr>
        <xdr:cNvPr id="12" name="Oval 3"/>
        <xdr:cNvSpPr>
          <a:spLocks noChangeArrowheads="1"/>
        </xdr:cNvSpPr>
      </xdr:nvSpPr>
      <xdr:spPr bwMode="auto">
        <a:xfrm>
          <a:off x="3760259" y="3536951"/>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1594908</xdr:colOff>
      <xdr:row>8</xdr:row>
      <xdr:rowOff>112184</xdr:rowOff>
    </xdr:from>
    <xdr:to>
      <xdr:col>2</xdr:col>
      <xdr:colOff>59267</xdr:colOff>
      <xdr:row>9</xdr:row>
      <xdr:rowOff>80434</xdr:rowOff>
    </xdr:to>
    <xdr:sp macro="" textlink="">
      <xdr:nvSpPr>
        <xdr:cNvPr id="13" name="Oval 3"/>
        <xdr:cNvSpPr>
          <a:spLocks noChangeArrowheads="1"/>
        </xdr:cNvSpPr>
      </xdr:nvSpPr>
      <xdr:spPr bwMode="auto">
        <a:xfrm>
          <a:off x="2727325" y="2620434"/>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1620308</xdr:colOff>
      <xdr:row>21</xdr:row>
      <xdr:rowOff>127001</xdr:rowOff>
    </xdr:from>
    <xdr:to>
      <xdr:col>2</xdr:col>
      <xdr:colOff>84667</xdr:colOff>
      <xdr:row>22</xdr:row>
      <xdr:rowOff>95250</xdr:rowOff>
    </xdr:to>
    <xdr:sp macro="" textlink="">
      <xdr:nvSpPr>
        <xdr:cNvPr id="14" name="Oval 3"/>
        <xdr:cNvSpPr>
          <a:spLocks noChangeArrowheads="1"/>
        </xdr:cNvSpPr>
      </xdr:nvSpPr>
      <xdr:spPr bwMode="auto">
        <a:xfrm>
          <a:off x="2752725" y="5820834"/>
          <a:ext cx="157692" cy="201083"/>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1162050</xdr:colOff>
      <xdr:row>11</xdr:row>
      <xdr:rowOff>76200</xdr:rowOff>
    </xdr:from>
    <xdr:to>
      <xdr:col>2</xdr:col>
      <xdr:colOff>104775</xdr:colOff>
      <xdr:row>12</xdr:row>
      <xdr:rowOff>85725</xdr:rowOff>
    </xdr:to>
    <xdr:sp macro="" textlink="">
      <xdr:nvSpPr>
        <xdr:cNvPr id="2083" name="Oval 1"/>
        <xdr:cNvSpPr>
          <a:spLocks noChangeArrowheads="1"/>
        </xdr:cNvSpPr>
      </xdr:nvSpPr>
      <xdr:spPr bwMode="auto">
        <a:xfrm>
          <a:off x="3190875" y="2800350"/>
          <a:ext cx="209550" cy="2000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1181100</xdr:colOff>
      <xdr:row>29</xdr:row>
      <xdr:rowOff>304800</xdr:rowOff>
    </xdr:from>
    <xdr:to>
      <xdr:col>2</xdr:col>
      <xdr:colOff>104775</xdr:colOff>
      <xdr:row>30</xdr:row>
      <xdr:rowOff>104775</xdr:rowOff>
    </xdr:to>
    <xdr:sp macro="" textlink="">
      <xdr:nvSpPr>
        <xdr:cNvPr id="2084" name="Oval 2"/>
        <xdr:cNvSpPr>
          <a:spLocks noChangeArrowheads="1"/>
        </xdr:cNvSpPr>
      </xdr:nvSpPr>
      <xdr:spPr bwMode="auto">
        <a:xfrm>
          <a:off x="3209925" y="6457950"/>
          <a:ext cx="190500" cy="1809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1419225</xdr:colOff>
      <xdr:row>6</xdr:row>
      <xdr:rowOff>76200</xdr:rowOff>
    </xdr:from>
    <xdr:to>
      <xdr:col>3</xdr:col>
      <xdr:colOff>76200</xdr:colOff>
      <xdr:row>7</xdr:row>
      <xdr:rowOff>104775</xdr:rowOff>
    </xdr:to>
    <xdr:sp macro="" textlink="">
      <xdr:nvSpPr>
        <xdr:cNvPr id="2085" name="Oval 3"/>
        <xdr:cNvSpPr>
          <a:spLocks noChangeArrowheads="1"/>
        </xdr:cNvSpPr>
      </xdr:nvSpPr>
      <xdr:spPr bwMode="auto">
        <a:xfrm>
          <a:off x="4714875" y="1847850"/>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1438275</xdr:colOff>
      <xdr:row>15</xdr:row>
      <xdr:rowOff>104775</xdr:rowOff>
    </xdr:from>
    <xdr:to>
      <xdr:col>3</xdr:col>
      <xdr:colOff>104775</xdr:colOff>
      <xdr:row>16</xdr:row>
      <xdr:rowOff>114300</xdr:rowOff>
    </xdr:to>
    <xdr:sp macro="" textlink="">
      <xdr:nvSpPr>
        <xdr:cNvPr id="2086" name="Oval 4"/>
        <xdr:cNvSpPr>
          <a:spLocks noChangeArrowheads="1"/>
        </xdr:cNvSpPr>
      </xdr:nvSpPr>
      <xdr:spPr bwMode="auto">
        <a:xfrm>
          <a:off x="4733925" y="3590925"/>
          <a:ext cx="219075" cy="2000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1409700</xdr:colOff>
      <xdr:row>25</xdr:row>
      <xdr:rowOff>85725</xdr:rowOff>
    </xdr:from>
    <xdr:to>
      <xdr:col>3</xdr:col>
      <xdr:colOff>66675</xdr:colOff>
      <xdr:row>26</xdr:row>
      <xdr:rowOff>114300</xdr:rowOff>
    </xdr:to>
    <xdr:sp macro="" textlink="">
      <xdr:nvSpPr>
        <xdr:cNvPr id="2087" name="Oval 5"/>
        <xdr:cNvSpPr>
          <a:spLocks noChangeArrowheads="1"/>
        </xdr:cNvSpPr>
      </xdr:nvSpPr>
      <xdr:spPr bwMode="auto">
        <a:xfrm>
          <a:off x="4705350" y="5476875"/>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1933575</xdr:colOff>
      <xdr:row>29</xdr:row>
      <xdr:rowOff>257175</xdr:rowOff>
    </xdr:from>
    <xdr:to>
      <xdr:col>1</xdr:col>
      <xdr:colOff>76200</xdr:colOff>
      <xdr:row>30</xdr:row>
      <xdr:rowOff>76200</xdr:rowOff>
    </xdr:to>
    <xdr:sp macro="" textlink="">
      <xdr:nvSpPr>
        <xdr:cNvPr id="2088" name="Rectangle 6"/>
        <xdr:cNvSpPr>
          <a:spLocks noChangeArrowheads="1"/>
        </xdr:cNvSpPr>
      </xdr:nvSpPr>
      <xdr:spPr bwMode="auto">
        <a:xfrm>
          <a:off x="1933575" y="6410325"/>
          <a:ext cx="171450" cy="200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1419225</xdr:colOff>
      <xdr:row>33</xdr:row>
      <xdr:rowOff>47625</xdr:rowOff>
    </xdr:from>
    <xdr:to>
      <xdr:col>3</xdr:col>
      <xdr:colOff>76200</xdr:colOff>
      <xdr:row>34</xdr:row>
      <xdr:rowOff>76200</xdr:rowOff>
    </xdr:to>
    <xdr:sp macro="" textlink="">
      <xdr:nvSpPr>
        <xdr:cNvPr id="2089" name="Oval 7"/>
        <xdr:cNvSpPr>
          <a:spLocks noChangeArrowheads="1"/>
        </xdr:cNvSpPr>
      </xdr:nvSpPr>
      <xdr:spPr bwMode="auto">
        <a:xfrm>
          <a:off x="4714875" y="7153275"/>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1190625</xdr:colOff>
      <xdr:row>43</xdr:row>
      <xdr:rowOff>104775</xdr:rowOff>
    </xdr:from>
    <xdr:to>
      <xdr:col>2</xdr:col>
      <xdr:colOff>123825</xdr:colOff>
      <xdr:row>44</xdr:row>
      <xdr:rowOff>104775</xdr:rowOff>
    </xdr:to>
    <xdr:sp macro="" textlink="">
      <xdr:nvSpPr>
        <xdr:cNvPr id="2090" name="Oval 9"/>
        <xdr:cNvSpPr>
          <a:spLocks noChangeArrowheads="1"/>
        </xdr:cNvSpPr>
      </xdr:nvSpPr>
      <xdr:spPr bwMode="auto">
        <a:xfrm>
          <a:off x="3219450" y="9115425"/>
          <a:ext cx="200025" cy="1905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1438275</xdr:colOff>
      <xdr:row>40</xdr:row>
      <xdr:rowOff>47625</xdr:rowOff>
    </xdr:from>
    <xdr:to>
      <xdr:col>3</xdr:col>
      <xdr:colOff>104775</xdr:colOff>
      <xdr:row>41</xdr:row>
      <xdr:rowOff>76200</xdr:rowOff>
    </xdr:to>
    <xdr:sp macro="" textlink="">
      <xdr:nvSpPr>
        <xdr:cNvPr id="2091" name="Oval 10"/>
        <xdr:cNvSpPr>
          <a:spLocks noChangeArrowheads="1"/>
        </xdr:cNvSpPr>
      </xdr:nvSpPr>
      <xdr:spPr bwMode="auto">
        <a:xfrm>
          <a:off x="4733925" y="8486775"/>
          <a:ext cx="219075"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1419225</xdr:colOff>
      <xdr:row>46</xdr:row>
      <xdr:rowOff>47625</xdr:rowOff>
    </xdr:from>
    <xdr:to>
      <xdr:col>3</xdr:col>
      <xdr:colOff>76200</xdr:colOff>
      <xdr:row>47</xdr:row>
      <xdr:rowOff>76200</xdr:rowOff>
    </xdr:to>
    <xdr:sp macro="" textlink="">
      <xdr:nvSpPr>
        <xdr:cNvPr id="2092" name="Oval 11"/>
        <xdr:cNvSpPr>
          <a:spLocks noChangeArrowheads="1"/>
        </xdr:cNvSpPr>
      </xdr:nvSpPr>
      <xdr:spPr bwMode="auto">
        <a:xfrm>
          <a:off x="4714875" y="9629775"/>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13</xdr:col>
      <xdr:colOff>508000</xdr:colOff>
      <xdr:row>4</xdr:row>
      <xdr:rowOff>152400</xdr:rowOff>
    </xdr:from>
    <xdr:to>
      <xdr:col>22</xdr:col>
      <xdr:colOff>400073</xdr:colOff>
      <xdr:row>31</xdr:row>
      <xdr:rowOff>76200</xdr:rowOff>
    </xdr:to>
    <xdr:sp macro="" textlink="">
      <xdr:nvSpPr>
        <xdr:cNvPr id="2060" name="Text Box 12"/>
        <xdr:cNvSpPr txBox="1">
          <a:spLocks noChangeArrowheads="1"/>
        </xdr:cNvSpPr>
      </xdr:nvSpPr>
      <xdr:spPr bwMode="auto">
        <a:xfrm>
          <a:off x="13804900" y="1536700"/>
          <a:ext cx="5930900" cy="50673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200" b="1" i="0" u="none" strike="noStrike" baseline="0">
              <a:solidFill>
                <a:srgbClr val="000000"/>
              </a:solidFill>
              <a:latin typeface="Arial"/>
              <a:ea typeface="Arial"/>
              <a:cs typeface="Arial"/>
            </a:rPr>
            <a:t>Explanation:</a:t>
          </a:r>
          <a:endParaRPr lang="en-US" sz="1200" b="0" i="0" u="none" strike="noStrike" baseline="0">
            <a:solidFill>
              <a:srgbClr val="000000"/>
            </a:solidFill>
            <a:latin typeface="Arial"/>
            <a:ea typeface="Arial"/>
            <a:cs typeface="Arial"/>
          </a:endParaRPr>
        </a:p>
        <a:p>
          <a:pPr algn="l" rtl="0">
            <a:defRPr sz="1000"/>
          </a:pPr>
          <a:endParaRPr lang="en-US" sz="1200" b="0" i="0" u="none" strike="noStrike" baseline="0">
            <a:solidFill>
              <a:srgbClr val="000000"/>
            </a:solidFill>
            <a:latin typeface="Arial"/>
            <a:ea typeface="Arial"/>
            <a:cs typeface="Arial"/>
          </a:endParaRPr>
        </a:p>
        <a:p>
          <a:pPr algn="l" rtl="0">
            <a:defRPr sz="1000"/>
          </a:pPr>
          <a:r>
            <a:rPr lang="en-US" sz="1200" b="0" i="0" u="none" strike="noStrike" baseline="0">
              <a:solidFill>
                <a:srgbClr val="000000"/>
              </a:solidFill>
              <a:latin typeface="Arial"/>
              <a:ea typeface="Arial"/>
              <a:cs typeface="Arial"/>
            </a:rPr>
            <a:t>This structure -- starting with  true disease prevalence -- may seem counterintuitive at first, but has important advantages over starting with the test results. I.e.,</a:t>
          </a:r>
        </a:p>
        <a:p>
          <a:pPr algn="l" rtl="0">
            <a:defRPr sz="1000"/>
          </a:pPr>
          <a:endParaRPr lang="en-US" sz="1200" b="0" i="0" u="none" strike="noStrike" baseline="0">
            <a:solidFill>
              <a:srgbClr val="000000"/>
            </a:solidFill>
            <a:latin typeface="Arial"/>
            <a:ea typeface="Arial"/>
            <a:cs typeface="Arial"/>
          </a:endParaRPr>
        </a:p>
        <a:p>
          <a:pPr algn="l" rtl="0">
            <a:defRPr sz="1000"/>
          </a:pPr>
          <a:r>
            <a:rPr lang="en-US" sz="1200" b="1" i="0" u="none" strike="noStrike" baseline="0">
              <a:solidFill>
                <a:srgbClr val="000000"/>
              </a:solidFill>
              <a:latin typeface="Arial"/>
              <a:ea typeface="Arial"/>
              <a:cs typeface="Arial"/>
            </a:rPr>
            <a:t>(1) Reliance on sensitivity / specificity:</a:t>
          </a:r>
          <a:r>
            <a:rPr lang="en-US" sz="1200" b="0" i="0" u="none" strike="noStrike" baseline="0">
              <a:solidFill>
                <a:srgbClr val="000000"/>
              </a:solidFill>
              <a:latin typeface="Arial"/>
              <a:ea typeface="Arial"/>
              <a:cs typeface="Arial"/>
            </a:rPr>
            <a:t> This structure allows indicating test performance with sensitivity / specificity, which are independent of disease prevalence. </a:t>
          </a:r>
        </a:p>
        <a:p>
          <a:pPr algn="l" rtl="0">
            <a:defRPr sz="1000"/>
          </a:pPr>
          <a:r>
            <a:rPr lang="en-US" sz="1200" b="0" i="0" u="none" strike="noStrike" baseline="0">
              <a:solidFill>
                <a:srgbClr val="000000"/>
              </a:solidFill>
              <a:latin typeface="Arial"/>
              <a:ea typeface="Arial"/>
              <a:cs typeface="Arial"/>
            </a:rPr>
            <a:t>     In contrast, starting with test results requires then using positive and negative predictive values, which depend on both sensitivity / specificity and disease prevalence, thus forcing use of a complex, derived probability in the tree, harder to interpret and prone to error.</a:t>
          </a:r>
        </a:p>
        <a:p>
          <a:pPr algn="l" rtl="0">
            <a:defRPr sz="1000"/>
          </a:pPr>
          <a:endParaRPr lang="en-US" sz="1200" b="0" i="0" u="none" strike="noStrike" baseline="0">
            <a:solidFill>
              <a:srgbClr val="000000"/>
            </a:solidFill>
            <a:latin typeface="Arial"/>
            <a:ea typeface="Arial"/>
            <a:cs typeface="Arial"/>
          </a:endParaRPr>
        </a:p>
        <a:p>
          <a:pPr algn="l" rtl="0">
            <a:defRPr sz="1000"/>
          </a:pPr>
          <a:r>
            <a:rPr lang="en-US" sz="1200" b="1" i="0" u="none" strike="noStrike" baseline="0">
              <a:solidFill>
                <a:srgbClr val="000000"/>
              </a:solidFill>
              <a:latin typeface="Arial"/>
              <a:ea typeface="Arial"/>
              <a:cs typeface="Arial"/>
            </a:rPr>
            <a:t>(2) Checking comparability of the populations in the different decision arms: </a:t>
          </a:r>
          <a:r>
            <a:rPr lang="en-US" sz="1200" b="0" i="0" u="none" strike="noStrike" baseline="0">
              <a:solidFill>
                <a:srgbClr val="000000"/>
              </a:solidFill>
              <a:latin typeface="Arial"/>
              <a:ea typeface="Arial"/>
              <a:cs typeface="Arial"/>
            </a:rPr>
            <a:t>Using this structure, we can be sure that the disease prevalence is the same for all test strategy arms, which is of course critical for a proper comparison.</a:t>
          </a:r>
        </a:p>
        <a:p>
          <a:pPr algn="l" rtl="0">
            <a:defRPr sz="1000"/>
          </a:pPr>
          <a:r>
            <a:rPr lang="en-US" sz="1200" b="0" i="0" u="none" strike="noStrike" baseline="0">
              <a:solidFill>
                <a:srgbClr val="000000"/>
              </a:solidFill>
              <a:latin typeface="Arial"/>
              <a:ea typeface="Arial"/>
              <a:cs typeface="Arial"/>
            </a:rPr>
            <a:t>     In contrast, if we start with test results, there is no one place in the tree to verify equal disease prevalence. Instead, it is necessary to very carefully determine the true disease status of each terminal node and add up the associated path probabilities to verify equal disease prevalence.</a:t>
          </a:r>
        </a:p>
        <a:p>
          <a:pPr algn="l" rtl="0">
            <a:defRPr sz="1000"/>
          </a:pPr>
          <a:endParaRPr lang="en-US" sz="1200" b="0" i="0" u="none" strike="noStrike" baseline="0">
            <a:solidFill>
              <a:srgbClr val="000000"/>
            </a:solidFill>
            <a:latin typeface="Arial"/>
            <a:ea typeface="Arial"/>
            <a:cs typeface="Arial"/>
          </a:endParaRPr>
        </a:p>
        <a:p>
          <a:pPr algn="l" rtl="0">
            <a:defRPr sz="1000"/>
          </a:pPr>
          <a:endParaRPr lang="en-US" sz="1200" b="0" i="0" u="none" strike="noStrike" baseline="0">
            <a:solidFill>
              <a:srgbClr val="000000"/>
            </a:solidFill>
            <a:latin typeface="Arial"/>
            <a:ea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7"/>
  <sheetViews>
    <sheetView showGridLines="0" tabSelected="1" zoomScale="90" zoomScaleNormal="90" workbookViewId="0">
      <selection activeCell="L2" sqref="L2"/>
    </sheetView>
  </sheetViews>
  <sheetFormatPr defaultColWidth="11.42578125" defaultRowHeight="15" x14ac:dyDescent="0.25"/>
  <cols>
    <col min="1" max="1" width="23.5703125" style="59" customWidth="1"/>
    <col min="2" max="2" width="30.5703125" style="59" customWidth="1"/>
    <col min="3" max="3" width="28.42578125" style="59" customWidth="1"/>
    <col min="4" max="4" width="13.7109375" style="59" hidden="1" customWidth="1"/>
    <col min="5" max="5" width="17.140625" style="59" customWidth="1"/>
    <col min="6" max="6" width="2.140625" style="61" customWidth="1"/>
    <col min="7" max="7" width="20.42578125" style="59" customWidth="1"/>
    <col min="8" max="8" width="17.140625" style="59" customWidth="1"/>
    <col min="9" max="9" width="2.7109375" style="60" customWidth="1"/>
    <col min="10" max="10" width="17.85546875" style="59" customWidth="1"/>
    <col min="11" max="11" width="18" style="59" customWidth="1"/>
    <col min="12" max="12" width="16.7109375" style="59" customWidth="1"/>
    <col min="13" max="16384" width="11.42578125" style="59"/>
  </cols>
  <sheetData>
    <row r="1" spans="1:12" s="101" customFormat="1" ht="39" customHeight="1" x14ac:dyDescent="0.25">
      <c r="A1" s="25" t="s">
        <v>68</v>
      </c>
      <c r="B1" s="100"/>
      <c r="C1" s="100"/>
      <c r="D1" s="100"/>
      <c r="E1" s="100"/>
      <c r="F1" s="61"/>
      <c r="G1" s="101" t="s">
        <v>70</v>
      </c>
    </row>
    <row r="2" spans="1:12" ht="48" customHeight="1" x14ac:dyDescent="0.25">
      <c r="A2" s="61"/>
      <c r="B2" s="61"/>
      <c r="C2" s="61"/>
    </row>
    <row r="3" spans="1:12" s="103" customFormat="1" ht="33" customHeight="1" x14ac:dyDescent="0.2">
      <c r="A3" s="105" t="s">
        <v>65</v>
      </c>
      <c r="B3" s="104"/>
      <c r="C3" s="104"/>
      <c r="D3" s="104"/>
      <c r="E3" s="104"/>
      <c r="F3" s="104"/>
      <c r="G3" s="104"/>
      <c r="H3" s="102"/>
      <c r="I3" s="102"/>
      <c r="J3" s="102"/>
    </row>
    <row r="4" spans="1:12" s="65" customFormat="1" ht="6.75" customHeight="1" x14ac:dyDescent="0.25">
      <c r="A4" s="67"/>
      <c r="F4" s="61"/>
      <c r="I4" s="66"/>
    </row>
    <row r="5" spans="1:12" s="97" customFormat="1" ht="59.25" customHeight="1" x14ac:dyDescent="0.3">
      <c r="A5" s="92" t="s">
        <v>10</v>
      </c>
      <c r="B5" s="92" t="s">
        <v>43</v>
      </c>
      <c r="C5" s="93" t="s">
        <v>9</v>
      </c>
      <c r="D5" s="93" t="s">
        <v>64</v>
      </c>
      <c r="E5" s="92" t="s">
        <v>63</v>
      </c>
      <c r="F5" s="94"/>
      <c r="G5" s="95" t="s">
        <v>37</v>
      </c>
      <c r="H5" s="95"/>
      <c r="I5" s="96"/>
      <c r="J5" s="95" t="s">
        <v>38</v>
      </c>
      <c r="K5" s="95"/>
      <c r="L5" s="95"/>
    </row>
    <row r="6" spans="1:12" s="63" customFormat="1" ht="36" x14ac:dyDescent="0.3">
      <c r="F6" s="94"/>
      <c r="G6" s="98" t="s">
        <v>62</v>
      </c>
      <c r="H6" s="98" t="s">
        <v>61</v>
      </c>
      <c r="I6" s="99"/>
      <c r="J6" s="98" t="s">
        <v>66</v>
      </c>
      <c r="K6" s="98" t="s">
        <v>67</v>
      </c>
      <c r="L6" s="98" t="s">
        <v>61</v>
      </c>
    </row>
    <row r="7" spans="1:12" s="63" customFormat="1" ht="10.5" customHeight="1" x14ac:dyDescent="0.25">
      <c r="F7" s="61"/>
      <c r="I7" s="64"/>
    </row>
    <row r="8" spans="1:12" s="68" customFormat="1" ht="15.75" x14ac:dyDescent="0.25">
      <c r="F8" s="69"/>
      <c r="G8" s="70"/>
      <c r="I8" s="70"/>
      <c r="J8" s="71"/>
      <c r="K8" s="71"/>
      <c r="L8" s="71"/>
    </row>
    <row r="9" spans="1:12" s="68" customFormat="1" ht="15.75" x14ac:dyDescent="0.25">
      <c r="C9" s="72" t="s">
        <v>58</v>
      </c>
      <c r="D9" s="68">
        <f>C10</f>
        <v>0.4</v>
      </c>
      <c r="E9" s="68">
        <f>$A$27*D9</f>
        <v>40</v>
      </c>
      <c r="F9" s="69"/>
      <c r="G9" s="70">
        <v>7</v>
      </c>
      <c r="H9" s="68">
        <f>E9*G9</f>
        <v>280</v>
      </c>
      <c r="I9" s="70"/>
      <c r="J9" s="71">
        <v>0</v>
      </c>
      <c r="K9" s="71">
        <v>6000</v>
      </c>
      <c r="L9" s="71">
        <f>E9*(J9+K9)</f>
        <v>240000</v>
      </c>
    </row>
    <row r="10" spans="1:12" s="68" customFormat="1" ht="15.75" x14ac:dyDescent="0.25">
      <c r="C10" s="73">
        <v>0.4</v>
      </c>
      <c r="F10" s="69"/>
      <c r="G10" s="70"/>
      <c r="I10" s="70"/>
      <c r="J10" s="71"/>
      <c r="K10" s="71"/>
    </row>
    <row r="11" spans="1:12" s="68" customFormat="1" ht="15.75" x14ac:dyDescent="0.25">
      <c r="B11" s="72" t="s">
        <v>60</v>
      </c>
      <c r="C11" s="74"/>
      <c r="F11" s="69"/>
      <c r="G11" s="70"/>
      <c r="I11" s="70"/>
      <c r="J11" s="71"/>
      <c r="K11" s="71"/>
      <c r="L11" s="71"/>
    </row>
    <row r="12" spans="1:12" s="68" customFormat="1" ht="15.75" x14ac:dyDescent="0.25">
      <c r="B12" s="73"/>
      <c r="C12" s="74"/>
      <c r="F12" s="69"/>
      <c r="I12" s="70"/>
      <c r="J12" s="71"/>
      <c r="K12" s="71"/>
    </row>
    <row r="13" spans="1:12" s="68" customFormat="1" ht="13.5" customHeight="1" x14ac:dyDescent="0.25">
      <c r="B13" s="74"/>
      <c r="C13" s="74"/>
      <c r="F13" s="69"/>
      <c r="I13" s="70"/>
      <c r="J13" s="71"/>
      <c r="K13" s="71"/>
    </row>
    <row r="14" spans="1:12" s="68" customFormat="1" ht="15.75" x14ac:dyDescent="0.25">
      <c r="B14" s="74"/>
      <c r="C14" s="75" t="s">
        <v>55</v>
      </c>
      <c r="D14" s="68">
        <f>C15</f>
        <v>0.6</v>
      </c>
      <c r="E14" s="68">
        <f>$A$27*D14</f>
        <v>60</v>
      </c>
      <c r="F14" s="69"/>
      <c r="G14" s="70">
        <v>0</v>
      </c>
      <c r="H14" s="68">
        <f>E14*G14</f>
        <v>0</v>
      </c>
      <c r="I14" s="70"/>
      <c r="J14" s="71">
        <v>0</v>
      </c>
      <c r="K14" s="71">
        <v>0</v>
      </c>
      <c r="L14" s="71">
        <f>E14*(J14+K14)</f>
        <v>0</v>
      </c>
    </row>
    <row r="15" spans="1:12" s="68" customFormat="1" ht="15.75" x14ac:dyDescent="0.25">
      <c r="B15" s="74"/>
      <c r="C15" s="68">
        <f>1-C10</f>
        <v>0.6</v>
      </c>
      <c r="F15" s="69"/>
      <c r="G15" s="70"/>
      <c r="I15" s="70"/>
      <c r="J15" s="71"/>
      <c r="K15" s="71"/>
    </row>
    <row r="16" spans="1:12" s="68" customFormat="1" ht="15.75" x14ac:dyDescent="0.25">
      <c r="A16" s="70" t="s">
        <v>1</v>
      </c>
      <c r="B16" s="74"/>
      <c r="F16" s="69"/>
      <c r="G16" s="70"/>
      <c r="H16" s="76">
        <f>SUM(H9:H14)</f>
        <v>280</v>
      </c>
      <c r="I16" s="77"/>
      <c r="J16" s="71"/>
      <c r="K16" s="71"/>
      <c r="L16" s="78">
        <f>SUM(L9:L14)</f>
        <v>240000</v>
      </c>
    </row>
    <row r="17" spans="1:12" s="68" customFormat="1" ht="15.75" x14ac:dyDescent="0.25">
      <c r="A17" s="79" t="s">
        <v>59</v>
      </c>
      <c r="B17" s="74"/>
      <c r="F17" s="69"/>
      <c r="I17" s="70"/>
      <c r="J17" s="71"/>
      <c r="K17" s="71"/>
    </row>
    <row r="18" spans="1:12" s="68" customFormat="1" ht="15.75" x14ac:dyDescent="0.25">
      <c r="A18" s="70" t="str">
        <f>"(n = "&amp;A27&amp;")"</f>
        <v>(n = 100)</v>
      </c>
      <c r="B18" s="74"/>
      <c r="D18" s="80">
        <f>SUM(D8:D16)</f>
        <v>1</v>
      </c>
      <c r="E18" s="77"/>
      <c r="F18" s="69"/>
    </row>
    <row r="19" spans="1:12" s="68" customFormat="1" ht="15.75" x14ac:dyDescent="0.25">
      <c r="A19" s="70"/>
      <c r="B19" s="74"/>
      <c r="F19" s="69"/>
      <c r="G19" s="70"/>
      <c r="I19" s="70"/>
      <c r="J19" s="71"/>
      <c r="K19" s="71"/>
      <c r="L19" s="71"/>
    </row>
    <row r="20" spans="1:12" s="68" customFormat="1" ht="15.75" x14ac:dyDescent="0.25">
      <c r="B20" s="74"/>
      <c r="C20" s="72" t="s">
        <v>58</v>
      </c>
      <c r="D20" s="68">
        <f>C21</f>
        <v>0.2</v>
      </c>
      <c r="E20" s="68">
        <f>$A$27*D20</f>
        <v>20</v>
      </c>
      <c r="F20" s="69"/>
      <c r="G20" s="70">
        <v>7</v>
      </c>
      <c r="H20" s="68">
        <f>E20*G20</f>
        <v>140</v>
      </c>
      <c r="I20" s="70"/>
      <c r="J20" s="71">
        <v>100</v>
      </c>
      <c r="K20" s="71">
        <v>6000</v>
      </c>
      <c r="L20" s="71">
        <f>E20*(J20+K20)</f>
        <v>122000</v>
      </c>
    </row>
    <row r="21" spans="1:12" s="68" customFormat="1" ht="15.75" x14ac:dyDescent="0.25">
      <c r="B21" s="74"/>
      <c r="C21" s="73">
        <v>0.2</v>
      </c>
      <c r="F21" s="69"/>
      <c r="G21" s="70"/>
      <c r="I21" s="70"/>
      <c r="J21" s="71"/>
      <c r="K21" s="71"/>
    </row>
    <row r="22" spans="1:12" s="68" customFormat="1" ht="15.75" x14ac:dyDescent="0.25">
      <c r="B22" s="81" t="s">
        <v>57</v>
      </c>
      <c r="C22" s="74"/>
      <c r="F22" s="69"/>
      <c r="G22" s="70"/>
      <c r="I22" s="70"/>
      <c r="J22" s="71"/>
      <c r="K22" s="71"/>
      <c r="L22" s="71"/>
    </row>
    <row r="23" spans="1:12" s="68" customFormat="1" ht="15.75" x14ac:dyDescent="0.25">
      <c r="B23" s="68" t="s">
        <v>56</v>
      </c>
      <c r="C23" s="74"/>
      <c r="F23" s="69"/>
      <c r="I23" s="70"/>
      <c r="J23" s="71"/>
      <c r="K23" s="71"/>
    </row>
    <row r="24" spans="1:12" s="68" customFormat="1" ht="16.5" customHeight="1" x14ac:dyDescent="0.25">
      <c r="C24" s="74"/>
      <c r="F24" s="69"/>
      <c r="G24" s="70"/>
      <c r="I24" s="70"/>
      <c r="J24" s="71"/>
      <c r="K24" s="71"/>
      <c r="L24" s="71"/>
    </row>
    <row r="25" spans="1:12" s="68" customFormat="1" ht="15.75" x14ac:dyDescent="0.25">
      <c r="C25" s="75" t="s">
        <v>55</v>
      </c>
      <c r="D25" s="68">
        <f>C26</f>
        <v>0.8</v>
      </c>
      <c r="E25" s="68">
        <f>$A$27*D25</f>
        <v>80</v>
      </c>
      <c r="F25" s="69"/>
      <c r="G25" s="70">
        <v>0</v>
      </c>
      <c r="H25" s="68">
        <f>E25*G25</f>
        <v>0</v>
      </c>
      <c r="I25" s="70"/>
      <c r="J25" s="71">
        <v>100</v>
      </c>
      <c r="K25" s="71">
        <v>0</v>
      </c>
      <c r="L25" s="71">
        <f>E25*(J25+K25)</f>
        <v>8000</v>
      </c>
    </row>
    <row r="26" spans="1:12" s="68" customFormat="1" ht="15.75" x14ac:dyDescent="0.25">
      <c r="A26" s="82" t="s">
        <v>54</v>
      </c>
      <c r="C26" s="68">
        <f>1-C21</f>
        <v>0.8</v>
      </c>
      <c r="F26" s="69"/>
      <c r="G26" s="70"/>
      <c r="I26" s="70"/>
      <c r="J26" s="71"/>
      <c r="K26" s="71"/>
    </row>
    <row r="27" spans="1:12" s="68" customFormat="1" ht="15.75" x14ac:dyDescent="0.25">
      <c r="A27" s="82">
        <v>100</v>
      </c>
      <c r="D27" s="80">
        <f>SUM(D19:D26)</f>
        <v>1</v>
      </c>
      <c r="E27" s="77"/>
      <c r="F27" s="69"/>
      <c r="H27" s="76">
        <f>SUM(H20:H26)</f>
        <v>140</v>
      </c>
      <c r="I27" s="77"/>
      <c r="L27" s="78">
        <f>SUM(L20:L26)</f>
        <v>130000</v>
      </c>
    </row>
    <row r="28" spans="1:12" s="68" customFormat="1" ht="12" customHeight="1" x14ac:dyDescent="0.25">
      <c r="D28" s="83"/>
      <c r="E28" s="83"/>
      <c r="F28" s="69"/>
      <c r="H28" s="83"/>
      <c r="I28" s="84"/>
      <c r="L28" s="85"/>
    </row>
    <row r="29" spans="1:12" s="68" customFormat="1" ht="21" customHeight="1" x14ac:dyDescent="0.25">
      <c r="F29" s="69"/>
      <c r="G29" s="86" t="s">
        <v>8</v>
      </c>
      <c r="H29" s="87">
        <f>H27-H16</f>
        <v>-140</v>
      </c>
      <c r="I29" s="77"/>
      <c r="J29" s="70"/>
      <c r="K29" s="86" t="s">
        <v>8</v>
      </c>
      <c r="L29" s="88">
        <f>L27-L16</f>
        <v>-110000</v>
      </c>
    </row>
    <row r="30" spans="1:12" s="68" customFormat="1" ht="12" customHeight="1" x14ac:dyDescent="0.25">
      <c r="F30" s="69"/>
      <c r="G30" s="84"/>
      <c r="H30" s="89"/>
      <c r="I30" s="77"/>
      <c r="J30" s="84"/>
      <c r="K30" s="84"/>
      <c r="L30" s="90"/>
    </row>
    <row r="31" spans="1:12" s="68" customFormat="1" ht="22.5" customHeight="1" x14ac:dyDescent="0.25">
      <c r="F31" s="69"/>
      <c r="H31" s="86" t="s">
        <v>42</v>
      </c>
      <c r="I31" s="91"/>
      <c r="J31" s="88" t="str">
        <f>IF(L29/-H29&gt;0,L29/-H29,"Dominant")</f>
        <v>Dominant</v>
      </c>
      <c r="K31" s="90"/>
    </row>
    <row r="32" spans="1:12" ht="18" x14ac:dyDescent="0.25">
      <c r="B32" s="61"/>
      <c r="C32" s="61"/>
      <c r="J32" s="62" t="str">
        <f>IF(L29/-H29&gt;0,"per DALY averted","")</f>
        <v/>
      </c>
    </row>
    <row r="33" spans="1:3" x14ac:dyDescent="0.25">
      <c r="A33" s="61"/>
      <c r="B33" s="61"/>
      <c r="C33" s="61"/>
    </row>
    <row r="34" spans="1:3" x14ac:dyDescent="0.25">
      <c r="A34" s="61"/>
      <c r="B34" s="61"/>
      <c r="C34" s="61"/>
    </row>
    <row r="35" spans="1:3" x14ac:dyDescent="0.25">
      <c r="A35" s="61"/>
      <c r="B35" s="61"/>
      <c r="C35" s="61"/>
    </row>
    <row r="36" spans="1:3" x14ac:dyDescent="0.25">
      <c r="A36" s="61"/>
      <c r="B36" s="61"/>
      <c r="C36" s="61"/>
    </row>
    <row r="37" spans="1:3" x14ac:dyDescent="0.25">
      <c r="A37" s="61"/>
      <c r="B37" s="61"/>
      <c r="C37" s="61"/>
    </row>
  </sheetData>
  <mergeCells count="2">
    <mergeCell ref="G5:H5"/>
    <mergeCell ref="J5:L5"/>
  </mergeCells>
  <pageMargins left="0.75" right="0.75" top="1" bottom="1" header="0.5" footer="0.5"/>
  <pageSetup orientation="portrait" horizontalDpi="4294967293" verticalDpi="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9"/>
  <sheetViews>
    <sheetView showGridLines="0" zoomScale="90" zoomScaleNormal="90" workbookViewId="0">
      <selection activeCell="R14" sqref="R14"/>
    </sheetView>
  </sheetViews>
  <sheetFormatPr defaultColWidth="11.42578125" defaultRowHeight="12.75" x14ac:dyDescent="0.2"/>
  <cols>
    <col min="1" max="1" width="17" style="49" customWidth="1"/>
    <col min="2" max="2" width="25.42578125" style="49" customWidth="1"/>
    <col min="3" max="4" width="15.85546875" style="49" customWidth="1"/>
    <col min="5" max="5" width="12.5703125" style="49" customWidth="1"/>
    <col min="6" max="6" width="16" style="49" customWidth="1"/>
    <col min="7" max="7" width="17.140625" style="49" customWidth="1"/>
    <col min="8" max="8" width="2.140625" style="51" customWidth="1"/>
    <col min="9" max="9" width="16.42578125" style="49" customWidth="1"/>
    <col min="10" max="10" width="17.28515625" style="49" customWidth="1"/>
    <col min="11" max="16384" width="11.42578125" style="49"/>
  </cols>
  <sheetData>
    <row r="1" spans="1:10" s="3" customFormat="1" ht="31.5" customHeight="1" x14ac:dyDescent="0.2">
      <c r="A1" s="25" t="s">
        <v>69</v>
      </c>
      <c r="B1" s="2"/>
      <c r="C1" s="2"/>
      <c r="D1" s="2"/>
      <c r="E1" s="2"/>
      <c r="F1" s="2"/>
    </row>
    <row r="2" spans="1:10" s="19" customFormat="1" ht="6.75" customHeight="1" x14ac:dyDescent="0.2">
      <c r="A2" s="18"/>
      <c r="H2" s="20"/>
    </row>
    <row r="3" spans="1:10" s="17" customFormat="1" ht="55.5" customHeight="1" x14ac:dyDescent="0.2">
      <c r="A3" s="26" t="s">
        <v>10</v>
      </c>
      <c r="B3" s="26" t="s">
        <v>43</v>
      </c>
      <c r="C3" s="57" t="s">
        <v>9</v>
      </c>
      <c r="D3" s="57"/>
      <c r="E3" s="21" t="s">
        <v>0</v>
      </c>
      <c r="F3" s="57" t="s">
        <v>37</v>
      </c>
      <c r="G3" s="57"/>
      <c r="H3" s="22"/>
      <c r="I3" s="57" t="s">
        <v>38</v>
      </c>
      <c r="J3" s="57"/>
    </row>
    <row r="4" spans="1:10" s="27" customFormat="1" ht="36" x14ac:dyDescent="0.2">
      <c r="F4" s="23" t="s">
        <v>52</v>
      </c>
      <c r="G4" s="23" t="s">
        <v>53</v>
      </c>
      <c r="H4" s="24"/>
      <c r="I4" s="23" t="s">
        <v>52</v>
      </c>
      <c r="J4" s="23" t="s">
        <v>53</v>
      </c>
    </row>
    <row r="5" spans="1:10" s="27" customFormat="1" ht="10.5" customHeight="1" x14ac:dyDescent="0.2">
      <c r="H5" s="28"/>
    </row>
    <row r="6" spans="1:10" s="27" customFormat="1" ht="18" x14ac:dyDescent="0.2">
      <c r="D6" s="29" t="s">
        <v>4</v>
      </c>
      <c r="E6" s="27">
        <f>C8*D7</f>
        <v>0.16000000000000003</v>
      </c>
      <c r="F6" s="28">
        <v>10</v>
      </c>
      <c r="G6" s="27">
        <f>F6*$E6</f>
        <v>1.6000000000000003</v>
      </c>
      <c r="H6" s="28"/>
      <c r="I6" s="30">
        <v>20000</v>
      </c>
      <c r="J6" s="30">
        <f>I6*$E6</f>
        <v>3200.0000000000005</v>
      </c>
    </row>
    <row r="7" spans="1:10" s="27" customFormat="1" ht="18" x14ac:dyDescent="0.2">
      <c r="C7" s="29" t="s">
        <v>2</v>
      </c>
      <c r="D7" s="31">
        <v>0.8</v>
      </c>
      <c r="F7" s="28"/>
      <c r="H7" s="28"/>
      <c r="I7" s="30"/>
    </row>
    <row r="8" spans="1:10" s="27" customFormat="1" ht="18" x14ac:dyDescent="0.2">
      <c r="C8" s="32">
        <f>D37</f>
        <v>0.2</v>
      </c>
      <c r="D8" s="31"/>
      <c r="F8" s="28"/>
      <c r="H8" s="28"/>
      <c r="I8" s="30"/>
    </row>
    <row r="9" spans="1:10" s="27" customFormat="1" ht="18" x14ac:dyDescent="0.2">
      <c r="B9" s="29" t="s">
        <v>6</v>
      </c>
      <c r="C9" s="31"/>
      <c r="D9" s="33" t="s">
        <v>5</v>
      </c>
      <c r="E9" s="27">
        <f>C8*D10</f>
        <v>3.9999999999999994E-2</v>
      </c>
      <c r="F9" s="28">
        <v>1</v>
      </c>
      <c r="G9" s="27">
        <f>F9*$E9</f>
        <v>3.9999999999999994E-2</v>
      </c>
      <c r="H9" s="28"/>
      <c r="I9" s="30">
        <v>20000</v>
      </c>
      <c r="J9" s="30">
        <f>I9*$E9</f>
        <v>799.99999999999989</v>
      </c>
    </row>
    <row r="10" spans="1:10" s="27" customFormat="1" ht="18" x14ac:dyDescent="0.2">
      <c r="B10" s="32"/>
      <c r="C10" s="31"/>
      <c r="D10" s="27">
        <f>1-D7</f>
        <v>0.19999999999999996</v>
      </c>
      <c r="H10" s="28"/>
      <c r="I10" s="30"/>
    </row>
    <row r="11" spans="1:10" s="27" customFormat="1" ht="18" x14ac:dyDescent="0.2">
      <c r="B11" s="31"/>
      <c r="C11" s="31"/>
      <c r="H11" s="28"/>
      <c r="I11" s="30"/>
    </row>
    <row r="12" spans="1:10" s="27" customFormat="1" ht="18" x14ac:dyDescent="0.2">
      <c r="B12" s="31"/>
      <c r="C12" s="31"/>
      <c r="D12" s="29" t="s">
        <v>4</v>
      </c>
      <c r="E12" s="27">
        <f>C14*D13</f>
        <v>0.16000000000000003</v>
      </c>
      <c r="F12" s="28">
        <v>8</v>
      </c>
      <c r="G12" s="27">
        <f>F12*$E12</f>
        <v>1.2800000000000002</v>
      </c>
      <c r="H12" s="28"/>
      <c r="I12" s="30">
        <v>5000</v>
      </c>
      <c r="J12" s="30">
        <f>I12*$E12</f>
        <v>800.00000000000011</v>
      </c>
    </row>
    <row r="13" spans="1:10" s="27" customFormat="1" ht="18" x14ac:dyDescent="0.2">
      <c r="B13" s="31"/>
      <c r="C13" s="33" t="s">
        <v>3</v>
      </c>
      <c r="D13" s="31">
        <v>0.2</v>
      </c>
      <c r="F13" s="28"/>
      <c r="H13" s="28"/>
      <c r="I13" s="30"/>
    </row>
    <row r="14" spans="1:10" s="27" customFormat="1" ht="18" x14ac:dyDescent="0.2">
      <c r="B14" s="31"/>
      <c r="C14" s="27">
        <f>1-C8</f>
        <v>0.8</v>
      </c>
      <c r="D14" s="31"/>
      <c r="F14" s="28"/>
      <c r="H14" s="28"/>
      <c r="I14" s="30"/>
    </row>
    <row r="15" spans="1:10" s="27" customFormat="1" ht="18" x14ac:dyDescent="0.2">
      <c r="A15" s="28"/>
      <c r="B15" s="31"/>
      <c r="D15" s="33" t="s">
        <v>5</v>
      </c>
      <c r="E15" s="27">
        <f>C14*D16</f>
        <v>0.64000000000000012</v>
      </c>
      <c r="F15" s="28">
        <v>0</v>
      </c>
      <c r="G15" s="27">
        <f>F15*$E15</f>
        <v>0</v>
      </c>
      <c r="H15" s="28"/>
      <c r="I15" s="30">
        <v>5000</v>
      </c>
      <c r="J15" s="30">
        <f>I15*$E15</f>
        <v>3200.0000000000005</v>
      </c>
    </row>
    <row r="16" spans="1:10" s="27" customFormat="1" ht="18" x14ac:dyDescent="0.2">
      <c r="A16" s="34" t="s">
        <v>1</v>
      </c>
      <c r="B16" s="31"/>
      <c r="D16" s="27">
        <f>1-D13</f>
        <v>0.8</v>
      </c>
      <c r="H16" s="28"/>
      <c r="I16" s="30"/>
    </row>
    <row r="17" spans="1:10" s="27" customFormat="1" ht="18" x14ac:dyDescent="0.2">
      <c r="A17" s="28" t="s">
        <v>7</v>
      </c>
      <c r="B17" s="31"/>
      <c r="E17" s="35">
        <f>SUM(E6:E15)</f>
        <v>1.0000000000000002</v>
      </c>
      <c r="G17" s="35">
        <f>SUM(G6:G15)</f>
        <v>2.9200000000000008</v>
      </c>
      <c r="H17" s="36"/>
      <c r="I17" s="30"/>
      <c r="J17" s="37">
        <f>SUM(J6:J15)</f>
        <v>8000.0000000000018</v>
      </c>
    </row>
    <row r="18" spans="1:10" s="27" customFormat="1" ht="30.75" customHeight="1" x14ac:dyDescent="0.2">
      <c r="A18" s="28"/>
      <c r="B18" s="31"/>
      <c r="H18" s="28"/>
      <c r="I18" s="30"/>
    </row>
    <row r="19" spans="1:10" s="27" customFormat="1" ht="18" x14ac:dyDescent="0.2">
      <c r="A19" s="28"/>
      <c r="B19" s="31"/>
      <c r="D19" s="29" t="s">
        <v>4</v>
      </c>
      <c r="E19" s="27">
        <f>C21*D20</f>
        <v>0.12</v>
      </c>
      <c r="F19" s="28">
        <v>10</v>
      </c>
      <c r="G19" s="27">
        <f>F19*$E19</f>
        <v>1.2</v>
      </c>
      <c r="H19" s="28"/>
      <c r="I19" s="30">
        <f>I6+$D$39</f>
        <v>21000</v>
      </c>
      <c r="J19" s="30">
        <f>I19*$E19</f>
        <v>2520</v>
      </c>
    </row>
    <row r="20" spans="1:10" s="27" customFormat="1" ht="18" x14ac:dyDescent="0.2">
      <c r="B20" s="31"/>
      <c r="C20" s="29" t="s">
        <v>2</v>
      </c>
      <c r="D20" s="31">
        <v>0.8</v>
      </c>
      <c r="F20" s="28"/>
      <c r="H20" s="28"/>
      <c r="I20" s="30"/>
    </row>
    <row r="21" spans="1:10" s="27" customFormat="1" ht="18" x14ac:dyDescent="0.2">
      <c r="B21" s="31"/>
      <c r="C21" s="32">
        <v>0.15</v>
      </c>
      <c r="D21" s="31"/>
      <c r="F21" s="28"/>
      <c r="H21" s="28"/>
      <c r="I21" s="30"/>
    </row>
    <row r="22" spans="1:10" s="27" customFormat="1" ht="18" x14ac:dyDescent="0.2">
      <c r="B22" s="38" t="s">
        <v>41</v>
      </c>
      <c r="C22" s="31"/>
      <c r="D22" s="33" t="s">
        <v>5</v>
      </c>
      <c r="E22" s="27">
        <f>C21*D23</f>
        <v>2.9999999999999992E-2</v>
      </c>
      <c r="F22" s="28">
        <v>1</v>
      </c>
      <c r="G22" s="27">
        <f>F22*$E22</f>
        <v>2.9999999999999992E-2</v>
      </c>
      <c r="H22" s="28"/>
      <c r="I22" s="30">
        <f>I9+$D$39</f>
        <v>21000</v>
      </c>
      <c r="J22" s="30">
        <f>I22*$E22</f>
        <v>629.99999999999989</v>
      </c>
    </row>
    <row r="23" spans="1:10" s="27" customFormat="1" ht="18" x14ac:dyDescent="0.2">
      <c r="B23" s="27" t="s">
        <v>40</v>
      </c>
      <c r="C23" s="31"/>
      <c r="D23" s="27">
        <f>1-D20</f>
        <v>0.19999999999999996</v>
      </c>
      <c r="H23" s="28"/>
      <c r="I23" s="30"/>
    </row>
    <row r="24" spans="1:10" s="27" customFormat="1" ht="18" x14ac:dyDescent="0.2">
      <c r="C24" s="31"/>
      <c r="H24" s="28"/>
      <c r="I24" s="30"/>
    </row>
    <row r="25" spans="1:10" s="27" customFormat="1" ht="18" x14ac:dyDescent="0.2">
      <c r="C25" s="31"/>
      <c r="D25" s="29" t="s">
        <v>4</v>
      </c>
      <c r="E25" s="27">
        <f>C27*D26</f>
        <v>0.17</v>
      </c>
      <c r="F25" s="28">
        <v>8</v>
      </c>
      <c r="G25" s="27">
        <f>F25*$E25</f>
        <v>1.36</v>
      </c>
      <c r="H25" s="28"/>
      <c r="I25" s="30">
        <f>I12+$D$39</f>
        <v>6000</v>
      </c>
      <c r="J25" s="30">
        <f>I25*$E25</f>
        <v>1020.0000000000001</v>
      </c>
    </row>
    <row r="26" spans="1:10" s="27" customFormat="1" ht="18" x14ac:dyDescent="0.2">
      <c r="C26" s="33" t="s">
        <v>3</v>
      </c>
      <c r="D26" s="31">
        <v>0.2</v>
      </c>
      <c r="F26" s="28"/>
      <c r="H26" s="28"/>
      <c r="I26" s="30"/>
    </row>
    <row r="27" spans="1:10" s="27" customFormat="1" ht="18" x14ac:dyDescent="0.2">
      <c r="C27" s="27">
        <f>1-C21</f>
        <v>0.85</v>
      </c>
      <c r="D27" s="31"/>
      <c r="F27" s="28"/>
      <c r="H27" s="28"/>
      <c r="I27" s="30"/>
    </row>
    <row r="28" spans="1:10" s="27" customFormat="1" ht="18" x14ac:dyDescent="0.2">
      <c r="D28" s="33" t="s">
        <v>5</v>
      </c>
      <c r="E28" s="27">
        <f>C27*D29</f>
        <v>0.68</v>
      </c>
      <c r="F28" s="28">
        <v>0</v>
      </c>
      <c r="G28" s="27">
        <f>F28*$E28</f>
        <v>0</v>
      </c>
      <c r="H28" s="28"/>
      <c r="I28" s="30">
        <f>I15+$D$39</f>
        <v>6000</v>
      </c>
      <c r="J28" s="30">
        <f>I28*$E28</f>
        <v>4080.0000000000005</v>
      </c>
    </row>
    <row r="29" spans="1:10" s="27" customFormat="1" ht="18" x14ac:dyDescent="0.2">
      <c r="D29" s="27">
        <f>1-D26</f>
        <v>0.8</v>
      </c>
      <c r="H29" s="28"/>
      <c r="I29" s="30"/>
    </row>
    <row r="30" spans="1:10" s="27" customFormat="1" ht="18" x14ac:dyDescent="0.2">
      <c r="E30" s="35">
        <f>SUM(E19:E28)</f>
        <v>1</v>
      </c>
      <c r="G30" s="35">
        <f>SUM(G19:G28)</f>
        <v>2.59</v>
      </c>
      <c r="H30" s="36"/>
      <c r="J30" s="37">
        <f>SUM(J19:J28)</f>
        <v>8250</v>
      </c>
    </row>
    <row r="31" spans="1:10" s="27" customFormat="1" ht="9" customHeight="1" x14ac:dyDescent="0.2">
      <c r="E31" s="39"/>
      <c r="G31" s="39"/>
      <c r="H31" s="40"/>
      <c r="J31" s="41"/>
    </row>
    <row r="32" spans="1:10" s="27" customFormat="1" ht="18" x14ac:dyDescent="0.2">
      <c r="F32" s="42" t="s">
        <v>8</v>
      </c>
      <c r="G32" s="43">
        <f>G30-G17</f>
        <v>-0.33000000000000096</v>
      </c>
      <c r="H32" s="36"/>
      <c r="I32" s="44" t="s">
        <v>8</v>
      </c>
      <c r="J32" s="45">
        <f>J30-J17</f>
        <v>249.99999999999818</v>
      </c>
    </row>
    <row r="33" spans="1:10" s="27" customFormat="1" ht="7.5" customHeight="1" x14ac:dyDescent="0.2">
      <c r="F33" s="40"/>
      <c r="G33" s="46"/>
      <c r="H33" s="36"/>
      <c r="I33" s="47"/>
      <c r="J33" s="48"/>
    </row>
    <row r="34" spans="1:10" ht="18" customHeight="1" x14ac:dyDescent="0.2">
      <c r="G34" s="42" t="s">
        <v>42</v>
      </c>
      <c r="H34" s="50"/>
      <c r="I34" s="45">
        <f>J32/-G32</f>
        <v>757.57575757574989</v>
      </c>
    </row>
    <row r="36" spans="1:10" x14ac:dyDescent="0.2">
      <c r="A36" s="58" t="s">
        <v>11</v>
      </c>
      <c r="B36" s="58"/>
      <c r="C36" s="58"/>
      <c r="D36" s="58"/>
    </row>
    <row r="37" spans="1:10" x14ac:dyDescent="0.2">
      <c r="A37" s="52" t="s">
        <v>13</v>
      </c>
      <c r="D37" s="49">
        <v>0.2</v>
      </c>
    </row>
    <row r="38" spans="1:10" x14ac:dyDescent="0.2">
      <c r="A38" s="52" t="s">
        <v>12</v>
      </c>
      <c r="D38" s="49">
        <v>0.9</v>
      </c>
    </row>
    <row r="39" spans="1:10" x14ac:dyDescent="0.2">
      <c r="A39" s="52" t="s">
        <v>39</v>
      </c>
      <c r="D39" s="49">
        <v>1000</v>
      </c>
    </row>
  </sheetData>
  <mergeCells count="4">
    <mergeCell ref="C3:D3"/>
    <mergeCell ref="A36:D36"/>
    <mergeCell ref="F3:G3"/>
    <mergeCell ref="I3:J3"/>
  </mergeCells>
  <phoneticPr fontId="2" type="noConversion"/>
  <pageMargins left="0.75" right="0.75" top="1" bottom="1" header="0.5" footer="0.5"/>
  <pageSetup orientation="portrait" horizontalDpi="4294967293" verticalDpi="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8"/>
  <sheetViews>
    <sheetView showGridLines="0" zoomScale="75" workbookViewId="0">
      <selection activeCell="AA6" sqref="AA6"/>
    </sheetView>
  </sheetViews>
  <sheetFormatPr defaultColWidth="8.85546875" defaultRowHeight="12.75" x14ac:dyDescent="0.2"/>
  <cols>
    <col min="1" max="1" width="30.42578125" customWidth="1"/>
    <col min="2" max="2" width="19" customWidth="1"/>
    <col min="3" max="3" width="23.28515625" customWidth="1"/>
    <col min="4" max="4" width="21.140625" customWidth="1"/>
  </cols>
  <sheetData>
    <row r="1" spans="1:5" s="3" customFormat="1" ht="31.5" customHeight="1" x14ac:dyDescent="0.2">
      <c r="A1" s="1" t="s">
        <v>14</v>
      </c>
      <c r="B1" s="2"/>
      <c r="C1" s="2"/>
    </row>
    <row r="2" spans="1:5" s="4" customFormat="1" ht="48" customHeight="1" x14ac:dyDescent="0.2">
      <c r="A2" s="16" t="s">
        <v>10</v>
      </c>
      <c r="B2" s="16" t="s">
        <v>15</v>
      </c>
      <c r="C2" s="16" t="s">
        <v>36</v>
      </c>
      <c r="D2" s="16" t="s">
        <v>16</v>
      </c>
    </row>
    <row r="3" spans="1:5" s="5" customFormat="1" ht="15" x14ac:dyDescent="0.2"/>
    <row r="4" spans="1:5" s="5" customFormat="1" ht="15" x14ac:dyDescent="0.2">
      <c r="D4" s="6" t="s">
        <v>17</v>
      </c>
      <c r="E4" s="3" t="s">
        <v>18</v>
      </c>
    </row>
    <row r="5" spans="1:5" s="5" customFormat="1" ht="15" x14ac:dyDescent="0.2">
      <c r="D5" s="7" t="s">
        <v>19</v>
      </c>
    </row>
    <row r="6" spans="1:5" s="5" customFormat="1" ht="15" x14ac:dyDescent="0.2">
      <c r="D6" s="8"/>
    </row>
    <row r="7" spans="1:5" s="5" customFormat="1" ht="15" x14ac:dyDescent="0.2">
      <c r="C7" s="6" t="s">
        <v>20</v>
      </c>
      <c r="D7" s="8"/>
    </row>
    <row r="8" spans="1:5" s="5" customFormat="1" ht="15" x14ac:dyDescent="0.2">
      <c r="C8" s="7" t="s">
        <v>21</v>
      </c>
      <c r="D8" s="8"/>
    </row>
    <row r="9" spans="1:5" s="5" customFormat="1" ht="15" x14ac:dyDescent="0.2">
      <c r="C9" s="8"/>
      <c r="D9" s="8"/>
    </row>
    <row r="10" spans="1:5" s="5" customFormat="1" ht="15" x14ac:dyDescent="0.2">
      <c r="C10" s="8"/>
      <c r="D10" s="9" t="s">
        <v>22</v>
      </c>
      <c r="E10" s="3" t="s">
        <v>18</v>
      </c>
    </row>
    <row r="11" spans="1:5" s="5" customFormat="1" ht="15" x14ac:dyDescent="0.2">
      <c r="C11" s="8"/>
      <c r="D11" s="5" t="s">
        <v>23</v>
      </c>
    </row>
    <row r="12" spans="1:5" s="5" customFormat="1" ht="15" x14ac:dyDescent="0.2">
      <c r="A12" s="10"/>
      <c r="B12" s="11" t="s">
        <v>24</v>
      </c>
      <c r="C12" s="8"/>
    </row>
    <row r="13" spans="1:5" s="5" customFormat="1" ht="15" x14ac:dyDescent="0.2">
      <c r="B13" s="8"/>
      <c r="C13" s="8"/>
    </row>
    <row r="14" spans="1:5" s="5" customFormat="1" ht="15" x14ac:dyDescent="0.2">
      <c r="B14" s="8"/>
      <c r="C14" s="8"/>
      <c r="D14" s="6" t="s">
        <v>25</v>
      </c>
      <c r="E14" s="3" t="s">
        <v>18</v>
      </c>
    </row>
    <row r="15" spans="1:5" s="5" customFormat="1" ht="15" x14ac:dyDescent="0.2">
      <c r="B15" s="8"/>
      <c r="C15" s="8"/>
      <c r="D15" s="7" t="s">
        <v>26</v>
      </c>
    </row>
    <row r="16" spans="1:5" s="5" customFormat="1" ht="15" customHeight="1" x14ac:dyDescent="0.2">
      <c r="B16" s="8"/>
      <c r="C16" s="9" t="s">
        <v>27</v>
      </c>
      <c r="D16" s="8"/>
    </row>
    <row r="17" spans="1:5" s="5" customFormat="1" ht="15" x14ac:dyDescent="0.2">
      <c r="B17" s="8"/>
      <c r="C17" s="12" t="s">
        <v>28</v>
      </c>
      <c r="D17" s="8"/>
    </row>
    <row r="18" spans="1:5" s="5" customFormat="1" ht="15" x14ac:dyDescent="0.2">
      <c r="B18" s="8"/>
      <c r="D18" s="8"/>
    </row>
    <row r="19" spans="1:5" s="5" customFormat="1" ht="15" x14ac:dyDescent="0.2">
      <c r="B19" s="8"/>
      <c r="D19" s="9" t="s">
        <v>29</v>
      </c>
      <c r="E19" s="3" t="s">
        <v>18</v>
      </c>
    </row>
    <row r="20" spans="1:5" s="5" customFormat="1" ht="15" x14ac:dyDescent="0.2">
      <c r="B20" s="8"/>
      <c r="C20" s="10"/>
      <c r="D20" s="5" t="s">
        <v>30</v>
      </c>
    </row>
    <row r="21" spans="1:5" s="5" customFormat="1" ht="15" x14ac:dyDescent="0.2">
      <c r="B21" s="8"/>
      <c r="C21" s="10"/>
    </row>
    <row r="22" spans="1:5" s="5" customFormat="1" ht="15" x14ac:dyDescent="0.2">
      <c r="B22" s="8"/>
      <c r="C22" s="10"/>
    </row>
    <row r="23" spans="1:5" s="5" customFormat="1" ht="15" x14ac:dyDescent="0.2">
      <c r="B23" s="8"/>
      <c r="C23" s="10"/>
      <c r="D23" s="6" t="s">
        <v>17</v>
      </c>
      <c r="E23" s="3" t="s">
        <v>18</v>
      </c>
    </row>
    <row r="24" spans="1:5" s="5" customFormat="1" ht="15" x14ac:dyDescent="0.2">
      <c r="B24" s="8"/>
      <c r="D24" s="7" t="s">
        <v>19</v>
      </c>
    </row>
    <row r="25" spans="1:5" s="5" customFormat="1" ht="15" x14ac:dyDescent="0.2">
      <c r="B25" s="8"/>
      <c r="D25" s="8"/>
    </row>
    <row r="26" spans="1:5" s="5" customFormat="1" ht="15" x14ac:dyDescent="0.2">
      <c r="B26" s="8"/>
      <c r="C26" s="6" t="s">
        <v>20</v>
      </c>
      <c r="D26" s="8"/>
    </row>
    <row r="27" spans="1:5" s="5" customFormat="1" ht="15" x14ac:dyDescent="0.2">
      <c r="B27" s="8"/>
      <c r="C27" s="8" t="s">
        <v>21</v>
      </c>
      <c r="D27" s="8"/>
    </row>
    <row r="28" spans="1:5" s="5" customFormat="1" ht="15" x14ac:dyDescent="0.2">
      <c r="B28" s="8"/>
      <c r="C28" s="8"/>
      <c r="D28" s="9" t="s">
        <v>22</v>
      </c>
      <c r="E28" s="3" t="s">
        <v>18</v>
      </c>
    </row>
    <row r="29" spans="1:5" s="5" customFormat="1" ht="15" x14ac:dyDescent="0.2">
      <c r="B29" s="8"/>
      <c r="C29" s="8"/>
      <c r="D29" s="5" t="s">
        <v>23</v>
      </c>
    </row>
    <row r="30" spans="1:5" s="5" customFormat="1" ht="30" x14ac:dyDescent="0.2">
      <c r="A30" s="6" t="s">
        <v>31</v>
      </c>
      <c r="B30" s="13" t="s">
        <v>32</v>
      </c>
      <c r="C30" s="8"/>
    </row>
    <row r="31" spans="1:5" s="5" customFormat="1" ht="15" x14ac:dyDescent="0.2">
      <c r="B31" s="7"/>
      <c r="C31" s="8"/>
    </row>
    <row r="32" spans="1:5" s="5" customFormat="1" ht="15" x14ac:dyDescent="0.2">
      <c r="B32" s="8"/>
      <c r="C32" s="8"/>
      <c r="D32" s="6" t="s">
        <v>25</v>
      </c>
      <c r="E32" s="3" t="s">
        <v>18</v>
      </c>
    </row>
    <row r="33" spans="2:5" s="5" customFormat="1" ht="15" x14ac:dyDescent="0.2">
      <c r="B33" s="8"/>
      <c r="C33" s="8"/>
      <c r="D33" s="7" t="s">
        <v>26</v>
      </c>
    </row>
    <row r="34" spans="2:5" s="5" customFormat="1" ht="15" x14ac:dyDescent="0.2">
      <c r="B34" s="8"/>
      <c r="C34" s="9" t="s">
        <v>27</v>
      </c>
      <c r="D34" s="8"/>
    </row>
    <row r="35" spans="2:5" s="5" customFormat="1" ht="15" x14ac:dyDescent="0.2">
      <c r="B35" s="8"/>
      <c r="C35" s="5" t="s">
        <v>28</v>
      </c>
      <c r="D35" s="8"/>
    </row>
    <row r="36" spans="2:5" s="5" customFormat="1" ht="15" x14ac:dyDescent="0.2">
      <c r="B36" s="8"/>
      <c r="D36" s="8"/>
    </row>
    <row r="37" spans="2:5" s="5" customFormat="1" ht="15" x14ac:dyDescent="0.2">
      <c r="B37" s="8"/>
      <c r="D37" s="9" t="s">
        <v>29</v>
      </c>
      <c r="E37" s="3" t="s">
        <v>18</v>
      </c>
    </row>
    <row r="38" spans="2:5" s="5" customFormat="1" ht="15" x14ac:dyDescent="0.2">
      <c r="B38" s="8"/>
      <c r="D38" s="5" t="s">
        <v>30</v>
      </c>
    </row>
    <row r="39" spans="2:5" s="5" customFormat="1" ht="15" x14ac:dyDescent="0.2">
      <c r="B39" s="8"/>
    </row>
    <row r="40" spans="2:5" s="5" customFormat="1" ht="15" x14ac:dyDescent="0.2">
      <c r="B40" s="8"/>
    </row>
    <row r="41" spans="2:5" s="5" customFormat="1" ht="15" x14ac:dyDescent="0.2">
      <c r="B41" s="8"/>
      <c r="C41" s="6" t="s">
        <v>20</v>
      </c>
    </row>
    <row r="42" spans="2:5" s="5" customFormat="1" ht="15" x14ac:dyDescent="0.2">
      <c r="B42" s="8"/>
      <c r="C42" s="8" t="s">
        <v>21</v>
      </c>
    </row>
    <row r="43" spans="2:5" s="3" customFormat="1" ht="15" x14ac:dyDescent="0.2">
      <c r="B43" s="14"/>
      <c r="C43" s="8"/>
    </row>
    <row r="44" spans="2:5" s="10" customFormat="1" ht="15" x14ac:dyDescent="0.2">
      <c r="B44" s="15" t="s">
        <v>33</v>
      </c>
      <c r="C44" s="8"/>
      <c r="D44" s="3" t="s">
        <v>34</v>
      </c>
    </row>
    <row r="45" spans="2:5" s="10" customFormat="1" ht="15" x14ac:dyDescent="0.2">
      <c r="C45" s="8"/>
      <c r="D45" s="10" t="s">
        <v>35</v>
      </c>
    </row>
    <row r="46" spans="2:5" s="10" customFormat="1" ht="15" x14ac:dyDescent="0.2">
      <c r="C46" s="8"/>
    </row>
    <row r="47" spans="2:5" s="10" customFormat="1" ht="15" x14ac:dyDescent="0.2">
      <c r="C47" s="9" t="s">
        <v>27</v>
      </c>
      <c r="D47" s="3"/>
    </row>
    <row r="48" spans="2:5" s="10" customFormat="1" ht="15" x14ac:dyDescent="0.2">
      <c r="C48" s="5" t="s">
        <v>28</v>
      </c>
    </row>
  </sheetData>
  <phoneticPr fontId="2" type="noConversion"/>
  <pageMargins left="0.75" right="0.75" top="1" bottom="1" header="0.5" footer="0.5"/>
  <pageSetup orientation="portrait" horizontalDpi="4294967293" verticalDpi="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G6"/>
  <sheetViews>
    <sheetView zoomScale="120" zoomScaleNormal="120" workbookViewId="0">
      <selection activeCell="E37" sqref="E37"/>
    </sheetView>
  </sheetViews>
  <sheetFormatPr defaultColWidth="8.85546875" defaultRowHeight="12.75" x14ac:dyDescent="0.2"/>
  <cols>
    <col min="1" max="1" width="12.85546875" style="17" customWidth="1"/>
    <col min="2" max="6" width="10.42578125" style="17" customWidth="1"/>
    <col min="7" max="7" width="7.28515625" style="17" customWidth="1"/>
    <col min="8" max="16384" width="8.85546875" style="17"/>
  </cols>
  <sheetData>
    <row r="2" spans="1:7" ht="25.5" x14ac:dyDescent="0.2">
      <c r="B2" s="55" t="s">
        <v>48</v>
      </c>
      <c r="C2" s="55" t="s">
        <v>49</v>
      </c>
      <c r="D2" s="55" t="s">
        <v>37</v>
      </c>
      <c r="E2" s="55" t="s">
        <v>50</v>
      </c>
      <c r="F2" s="55" t="s">
        <v>42</v>
      </c>
    </row>
    <row r="3" spans="1:7" x14ac:dyDescent="0.2">
      <c r="A3" s="55" t="s">
        <v>44</v>
      </c>
      <c r="B3" s="54">
        <v>1000</v>
      </c>
      <c r="C3" s="54"/>
      <c r="D3" s="17">
        <v>10</v>
      </c>
      <c r="E3" s="56"/>
    </row>
    <row r="4" spans="1:7" x14ac:dyDescent="0.2">
      <c r="A4" s="55" t="s">
        <v>45</v>
      </c>
      <c r="B4" s="54">
        <v>1500</v>
      </c>
      <c r="C4" s="54">
        <f t="shared" ref="C4:C6" si="0">B4-B3</f>
        <v>500</v>
      </c>
      <c r="D4" s="17">
        <v>8</v>
      </c>
      <c r="E4" s="56">
        <f>-(D4-D3)</f>
        <v>2</v>
      </c>
      <c r="F4" s="54">
        <f>IF(C4/E4&gt;0,C4/E4,"Dominated")</f>
        <v>250</v>
      </c>
    </row>
    <row r="5" spans="1:7" x14ac:dyDescent="0.2">
      <c r="A5" s="55" t="s">
        <v>46</v>
      </c>
      <c r="B5" s="54">
        <v>1700</v>
      </c>
      <c r="C5" s="54">
        <f t="shared" si="0"/>
        <v>200</v>
      </c>
      <c r="D5" s="17">
        <v>8.5</v>
      </c>
      <c r="E5" s="56">
        <f t="shared" ref="E5:E6" si="1">-(D5-D4)</f>
        <v>-0.5</v>
      </c>
      <c r="F5" s="54" t="str">
        <f t="shared" ref="F5" si="2">IF(C5/E5&gt;0,C5/E5,"Dominated")</f>
        <v>Dominated</v>
      </c>
    </row>
    <row r="6" spans="1:7" x14ac:dyDescent="0.2">
      <c r="A6" s="55" t="s">
        <v>47</v>
      </c>
      <c r="B6" s="54">
        <v>2500</v>
      </c>
      <c r="C6" s="54">
        <f t="shared" si="0"/>
        <v>800</v>
      </c>
      <c r="D6" s="17">
        <v>7.5</v>
      </c>
      <c r="E6" s="56">
        <f t="shared" si="1"/>
        <v>1</v>
      </c>
      <c r="F6" s="54">
        <f>IF((B6-B4)/-(D6-D4)&gt;0,(B6-B4)/-(D6-D4),"Dominated")</f>
        <v>2000</v>
      </c>
      <c r="G6" s="53" t="s">
        <v>51</v>
      </c>
    </row>
  </sheetData>
  <phoneticPr fontId="2" type="noConversion"/>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Intervention n=100</vt:lpstr>
      <vt:lpstr>Intervention n=1</vt:lpstr>
      <vt:lpstr>Diagnostic test</vt:lpstr>
      <vt:lpstr>Sample results table</vt:lpstr>
    </vt:vector>
  </TitlesOfParts>
  <Company>PRL-IHPS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JGK</dc:creator>
  <cp:lastModifiedBy>JGK</cp:lastModifiedBy>
  <dcterms:created xsi:type="dcterms:W3CDTF">2011-01-13T20:28:04Z</dcterms:created>
  <dcterms:modified xsi:type="dcterms:W3CDTF">2015-01-10T18:19:00Z</dcterms:modified>
</cp:coreProperties>
</file>