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makoh\Box Sync\Epi204_2018\LEctures\Lecture10\"/>
    </mc:Choice>
  </mc:AlternateContent>
  <xr:revisionPtr revIDLastSave="0" documentId="13_ncr:1_{4376B902-9B76-4AF1-9EB5-2D4C558FC5DF}" xr6:coauthVersionLast="38" xr6:coauthVersionMax="38" xr10:uidLastSave="{00000000-0000-0000-0000-000000000000}"/>
  <bookViews>
    <workbookView xWindow="0" yWindow="0" windowWidth="17970" windowHeight="588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1" l="1"/>
  <c r="B25" i="1"/>
  <c r="B26" i="1" s="1"/>
  <c r="B23" i="1"/>
  <c r="B20" i="1"/>
  <c r="D20" i="1"/>
  <c r="D19" i="1"/>
  <c r="D18" i="1"/>
  <c r="D17" i="1"/>
  <c r="B19" i="1"/>
  <c r="B18" i="1"/>
  <c r="B17" i="1"/>
  <c r="G7" i="1" l="1"/>
  <c r="G8" i="1"/>
  <c r="F8" i="1"/>
  <c r="E18" i="1" l="1"/>
  <c r="E17" i="1"/>
  <c r="C19" i="1"/>
  <c r="C18" i="1"/>
  <c r="E19" i="1"/>
  <c r="F19" i="1" l="1"/>
  <c r="F18" i="1"/>
  <c r="C17" i="1"/>
</calcChain>
</file>

<file path=xl/sharedStrings.xml><?xml version="1.0" encoding="utf-8"?>
<sst xmlns="http://schemas.openxmlformats.org/spreadsheetml/2006/main" count="34" uniqueCount="23">
  <si>
    <t>Can hear weak stimulus</t>
  </si>
  <si>
    <t>Can hear strong but not weak</t>
  </si>
  <si>
    <t>Can't hear strong stimulus</t>
  </si>
  <si>
    <t>Hearing Impairment</t>
  </si>
  <si>
    <t>Impairment</t>
  </si>
  <si>
    <t>No Impairment</t>
  </si>
  <si>
    <t>N</t>
  </si>
  <si>
    <t>%</t>
  </si>
  <si>
    <t>CALFRAST RESULT</t>
  </si>
  <si>
    <t>LR</t>
  </si>
  <si>
    <t>Infinity</t>
  </si>
  <si>
    <t>Can't hear weak stimulus</t>
  </si>
  <si>
    <t>Total</t>
  </si>
  <si>
    <t>LR+</t>
  </si>
  <si>
    <t>LR-</t>
  </si>
  <si>
    <t>∞</t>
  </si>
  <si>
    <t>The CALFrast Test has 2 thresholds, strong stimulus and weak stimulus.  The most abnormal result is not hearing the strong stimulus.  This has sensitivity for hearing impairment as defined by audiometry of 60% and specificity 100%.  The moderately abnormal result is not hearing the weak stimulus but hearing the strong stimulus.   Obviously, people who can't hear the strong stimulus can't hear the weak stimulus either.  The sensitivity for hearing impairment of not hearing the weak stimulus is 99% and the specificity is 75%.  These numbers are summarized in the ROC table below.</t>
  </si>
  <si>
    <t>Note that I created the cardinal sin of calculating LR+ and LR- at each cutoff.  Your patient has a pre-test probability of hearing impairment of 1/3 (33%).  He can hear the strong stimulus but not the weak stimulus.  Which LR in the above table should you use to update his pre-test probability?  Should you use 0.40 because he can hear the strong stimulus?  How about 3.93 because he can't hear the weak stimulus?  Of course, the answer is NEITHER.  Create an LR table and calculate interval LRs.</t>
  </si>
  <si>
    <t xml:space="preserve">Now you have an iLR for "Can hear strong but not weak", 1.56.  </t>
  </si>
  <si>
    <t>Prob</t>
  </si>
  <si>
    <t>Odds</t>
  </si>
  <si>
    <r>
      <t xml:space="preserve">Odds </t>
    </r>
    <r>
      <rPr>
        <sz val="11"/>
        <color theme="1"/>
        <rFont val="Calibri"/>
        <family val="2"/>
      </rPr>
      <t>× LR</t>
    </r>
  </si>
  <si>
    <t>Post Test Prob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</si>
</sst>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2" fillId="0" borderId="0" xfId="0" applyFont="1" applyAlignment="1">
      <alignment horizontal="center"/>
    </xf>
    <xf numFmtId="0" fontId="2" fillId="0" borderId="0" xfId="0" applyFont="1"/>
    <xf numFmtId="0" fontId="0" fillId="0" borderId="1" xfId="0" applyBorder="1"/>
    <xf numFmtId="9" fontId="0" fillId="0" borderId="1" xfId="1" applyFont="1" applyBorder="1"/>
    <xf numFmtId="2" fontId="2" fillId="0" borderId="0" xfId="0" applyNumberFormat="1" applyFont="1" applyAlignment="1">
      <alignment horizontal="center"/>
    </xf>
    <xf numFmtId="0" fontId="2" fillId="0" borderId="0" xfId="0" applyFont="1" applyAlignment="1">
      <alignment horizontal="center"/>
    </xf>
    <xf numFmtId="0" fontId="0" fillId="0" borderId="2" xfId="0" applyBorder="1"/>
    <xf numFmtId="9" fontId="0" fillId="0" borderId="2" xfId="1" applyFont="1" applyBorder="1"/>
    <xf numFmtId="2" fontId="0" fillId="0" borderId="0" xfId="0" applyNumberFormat="1"/>
    <xf numFmtId="2" fontId="3" fillId="0" borderId="0" xfId="0" applyNumberFormat="1" applyFont="1" applyAlignment="1">
      <alignment horizontal="center"/>
    </xf>
    <xf numFmtId="0" fontId="0" fillId="0" borderId="0" xfId="0" applyAlignment="1">
      <alignment horizontal="left" vertical="top" wrapText="1"/>
    </xf>
    <xf numFmtId="0" fontId="2" fillId="0" borderId="0" xfId="0" applyFont="1" applyFill="1" applyBorder="1" applyAlignment="1">
      <alignment horizontal="center"/>
    </xf>
    <xf numFmtId="0" fontId="0" fillId="0" borderId="0" xfId="0" applyFont="1" applyFill="1" applyBorder="1" applyAlignment="1">
      <alignment horizontal="left" vertical="top" wrapText="1"/>
    </xf>
    <xf numFmtId="1" fontId="2" fillId="0" borderId="0" xfId="0" applyNumberFormat="1" applyFont="1" applyAlignment="1">
      <alignment horizontal="center"/>
    </xf>
    <xf numFmtId="0" fontId="2" fillId="0" borderId="0" xfId="0" applyFont="1" applyFill="1" applyBorder="1" applyAlignment="1">
      <alignment horizontal="right"/>
    </xf>
    <xf numFmtId="0" fontId="2" fillId="0" borderId="0" xfId="0" applyFont="1" applyAlignment="1">
      <alignment horizontal="right"/>
    </xf>
    <xf numFmtId="2" fontId="0" fillId="0" borderId="0" xfId="0" applyNumberFormat="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workbookViewId="0">
      <selection activeCell="I23" sqref="I23"/>
    </sheetView>
  </sheetViews>
  <sheetFormatPr defaultRowHeight="15" x14ac:dyDescent="0.25"/>
  <cols>
    <col min="1" max="1" width="35.42578125" customWidth="1"/>
    <col min="6" max="6" width="10" customWidth="1"/>
  </cols>
  <sheetData>
    <row r="1" spans="1:7" x14ac:dyDescent="0.25">
      <c r="A1" s="11" t="s">
        <v>16</v>
      </c>
      <c r="B1" s="11"/>
      <c r="C1" s="11"/>
      <c r="D1" s="11"/>
      <c r="E1" s="11"/>
      <c r="F1" s="11"/>
      <c r="G1" s="11"/>
    </row>
    <row r="2" spans="1:7" ht="43.5" customHeight="1" x14ac:dyDescent="0.25">
      <c r="A2" s="11"/>
      <c r="B2" s="11"/>
      <c r="C2" s="11"/>
      <c r="D2" s="11"/>
      <c r="E2" s="11"/>
      <c r="F2" s="11"/>
      <c r="G2" s="11"/>
    </row>
    <row r="3" spans="1:7" ht="33" customHeight="1" x14ac:dyDescent="0.25">
      <c r="A3" s="11"/>
      <c r="B3" s="11"/>
      <c r="C3" s="11"/>
      <c r="D3" s="11"/>
      <c r="E3" s="11"/>
      <c r="F3" s="11"/>
      <c r="G3" s="11"/>
    </row>
    <row r="4" spans="1:7" x14ac:dyDescent="0.25">
      <c r="B4" s="6" t="s">
        <v>3</v>
      </c>
      <c r="C4" s="6"/>
      <c r="D4" s="6"/>
      <c r="E4" s="6"/>
    </row>
    <row r="5" spans="1:7" x14ac:dyDescent="0.25">
      <c r="B5" s="6" t="s">
        <v>4</v>
      </c>
      <c r="C5" s="6"/>
      <c r="D5" s="6" t="s">
        <v>5</v>
      </c>
      <c r="E5" s="6"/>
    </row>
    <row r="6" spans="1:7" x14ac:dyDescent="0.25">
      <c r="A6" s="1" t="s">
        <v>8</v>
      </c>
      <c r="B6" s="1" t="s">
        <v>6</v>
      </c>
      <c r="C6" s="1" t="s">
        <v>7</v>
      </c>
      <c r="D6" s="1" t="s">
        <v>6</v>
      </c>
      <c r="E6" s="1" t="s">
        <v>7</v>
      </c>
      <c r="F6" s="1" t="s">
        <v>13</v>
      </c>
      <c r="G6" s="1" t="s">
        <v>14</v>
      </c>
    </row>
    <row r="7" spans="1:7" x14ac:dyDescent="0.25">
      <c r="A7" s="1" t="s">
        <v>2</v>
      </c>
      <c r="B7" s="3">
        <v>90</v>
      </c>
      <c r="C7" s="4">
        <v>0.59602649006622521</v>
      </c>
      <c r="D7" s="3">
        <v>0</v>
      </c>
      <c r="E7" s="4">
        <v>0</v>
      </c>
      <c r="F7" s="10" t="s">
        <v>15</v>
      </c>
      <c r="G7" s="9">
        <f>(1-C7)/(1-E7)</f>
        <v>0.40397350993377479</v>
      </c>
    </row>
    <row r="8" spans="1:7" x14ac:dyDescent="0.25">
      <c r="A8" s="1" t="s">
        <v>11</v>
      </c>
      <c r="B8" s="3">
        <v>149</v>
      </c>
      <c r="C8" s="4">
        <v>0.98675496688741726</v>
      </c>
      <c r="D8" s="3">
        <v>73</v>
      </c>
      <c r="E8" s="4">
        <v>0.25085910652920962</v>
      </c>
      <c r="F8" s="5">
        <f>C8/E8</f>
        <v>3.9335026762224441</v>
      </c>
      <c r="G8" s="9">
        <f>(1-C8)/(1-E8)</f>
        <v>1.768029649431916E-2</v>
      </c>
    </row>
    <row r="9" spans="1:7" x14ac:dyDescent="0.25">
      <c r="A9" s="1" t="s">
        <v>12</v>
      </c>
      <c r="B9" s="7">
        <v>151</v>
      </c>
      <c r="C9" s="8">
        <v>1</v>
      </c>
      <c r="D9" s="7">
        <v>291</v>
      </c>
      <c r="E9" s="8">
        <v>1</v>
      </c>
      <c r="F9" s="14"/>
    </row>
    <row r="10" spans="1:7" x14ac:dyDescent="0.25">
      <c r="B10" s="2"/>
      <c r="C10" s="2"/>
      <c r="D10" s="2"/>
    </row>
    <row r="11" spans="1:7" ht="78.75" customHeight="1" x14ac:dyDescent="0.25">
      <c r="A11" s="13" t="s">
        <v>17</v>
      </c>
      <c r="B11" s="13"/>
      <c r="C11" s="13"/>
      <c r="D11" s="13"/>
      <c r="E11" s="13"/>
      <c r="F11" s="13"/>
      <c r="G11" s="13"/>
    </row>
    <row r="14" spans="1:7" x14ac:dyDescent="0.25">
      <c r="B14" s="6" t="s">
        <v>3</v>
      </c>
      <c r="C14" s="6"/>
      <c r="D14" s="6"/>
      <c r="E14" s="6"/>
    </row>
    <row r="15" spans="1:7" x14ac:dyDescent="0.25">
      <c r="B15" s="6" t="s">
        <v>4</v>
      </c>
      <c r="C15" s="6"/>
      <c r="D15" s="6" t="s">
        <v>5</v>
      </c>
      <c r="E15" s="6"/>
    </row>
    <row r="16" spans="1:7" x14ac:dyDescent="0.25">
      <c r="A16" s="1" t="s">
        <v>8</v>
      </c>
      <c r="B16" s="1" t="s">
        <v>6</v>
      </c>
      <c r="C16" s="1" t="s">
        <v>7</v>
      </c>
      <c r="D16" s="1" t="s">
        <v>6</v>
      </c>
      <c r="E16" s="1" t="s">
        <v>7</v>
      </c>
      <c r="F16" s="1" t="s">
        <v>9</v>
      </c>
    </row>
    <row r="17" spans="1:6" x14ac:dyDescent="0.25">
      <c r="A17" s="1" t="s">
        <v>2</v>
      </c>
      <c r="B17" s="3">
        <f>B7</f>
        <v>90</v>
      </c>
      <c r="C17" s="4">
        <f>B17/B$20</f>
        <v>0.59602649006622521</v>
      </c>
      <c r="D17" s="3">
        <f>D7</f>
        <v>0</v>
      </c>
      <c r="E17" s="4">
        <f>D17/D$20</f>
        <v>0</v>
      </c>
      <c r="F17" s="1" t="s">
        <v>10</v>
      </c>
    </row>
    <row r="18" spans="1:6" x14ac:dyDescent="0.25">
      <c r="A18" s="1" t="s">
        <v>1</v>
      </c>
      <c r="B18" s="3">
        <f>B8-B7</f>
        <v>59</v>
      </c>
      <c r="C18" s="4">
        <f t="shared" ref="C18:E19" si="0">B18/B$20</f>
        <v>0.39072847682119205</v>
      </c>
      <c r="D18" s="3">
        <f>D8-D7</f>
        <v>73</v>
      </c>
      <c r="E18" s="4">
        <f t="shared" si="0"/>
        <v>0.25085910652920962</v>
      </c>
      <c r="F18" s="5">
        <f>C18/E18</f>
        <v>1.5575614623968066</v>
      </c>
    </row>
    <row r="19" spans="1:6" x14ac:dyDescent="0.25">
      <c r="A19" s="1" t="s">
        <v>0</v>
      </c>
      <c r="B19" s="3">
        <f>B9-B8</f>
        <v>2</v>
      </c>
      <c r="C19" s="4">
        <f t="shared" si="0"/>
        <v>1.3245033112582781E-2</v>
      </c>
      <c r="D19" s="3">
        <f>D9-D8</f>
        <v>218</v>
      </c>
      <c r="E19" s="4">
        <f t="shared" si="0"/>
        <v>0.74914089347079038</v>
      </c>
      <c r="F19" s="5">
        <f>C19/E19</f>
        <v>1.7680296494319216E-2</v>
      </c>
    </row>
    <row r="20" spans="1:6" x14ac:dyDescent="0.25">
      <c r="B20" s="2">
        <f>SUM(B17:B19)</f>
        <v>151</v>
      </c>
      <c r="C20" s="2"/>
      <c r="D20" s="2">
        <f>SUM(D17:D19)</f>
        <v>291</v>
      </c>
    </row>
    <row r="22" spans="1:6" x14ac:dyDescent="0.25">
      <c r="A22" s="12" t="s">
        <v>18</v>
      </c>
    </row>
    <row r="23" spans="1:6" x14ac:dyDescent="0.25">
      <c r="A23" s="15" t="s">
        <v>19</v>
      </c>
      <c r="B23" s="9">
        <f>1/3</f>
        <v>0.33333333333333331</v>
      </c>
    </row>
    <row r="24" spans="1:6" x14ac:dyDescent="0.25">
      <c r="A24" s="16" t="s">
        <v>20</v>
      </c>
      <c r="B24" s="9">
        <f>B23/(1-B23)</f>
        <v>0.49999999999999994</v>
      </c>
    </row>
    <row r="25" spans="1:6" x14ac:dyDescent="0.25">
      <c r="A25" s="16" t="s">
        <v>21</v>
      </c>
      <c r="B25" s="17">
        <f>B24*F18</f>
        <v>0.77878073119840319</v>
      </c>
    </row>
    <row r="26" spans="1:6" x14ac:dyDescent="0.25">
      <c r="A26" s="16" t="s">
        <v>22</v>
      </c>
      <c r="B26" s="17">
        <f>B25/(1+B25)</f>
        <v>0.43781716180033148</v>
      </c>
    </row>
  </sheetData>
  <mergeCells count="8">
    <mergeCell ref="A1:G3"/>
    <mergeCell ref="A11:G11"/>
    <mergeCell ref="B14:E14"/>
    <mergeCell ref="B15:C15"/>
    <mergeCell ref="D15:E15"/>
    <mergeCell ref="B4:E4"/>
    <mergeCell ref="B5:C5"/>
    <mergeCell ref="D5:E5"/>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UCSF-DEB\SFCC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Kohn</dc:creator>
  <cp:lastModifiedBy>Michael A. Kohn</cp:lastModifiedBy>
  <dcterms:created xsi:type="dcterms:W3CDTF">2017-11-27T00:06:43Z</dcterms:created>
  <dcterms:modified xsi:type="dcterms:W3CDTF">2018-11-30T00:39:06Z</dcterms:modified>
</cp:coreProperties>
</file>