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mc:AlternateContent xmlns:mc="http://schemas.openxmlformats.org/markup-compatibility/2006">
    <mc:Choice Requires="x15">
      <x15ac:absPath xmlns:x15ac="http://schemas.microsoft.com/office/spreadsheetml/2010/11/ac" url="C:\Users\Elliot\Documents\AAActive - June 22 2015\HIV-AIDS\CE Teaching and PP slides\DCEA 2019\"/>
    </mc:Choice>
  </mc:AlternateContent>
  <xr:revisionPtr revIDLastSave="0" documentId="8_{42070FCE-E313-419E-B53D-33E58E119170}" xr6:coauthVersionLast="40" xr6:coauthVersionMax="40" xr10:uidLastSave="{00000000-0000-0000-0000-000000000000}"/>
  <bookViews>
    <workbookView xWindow="0" yWindow="0" windowWidth="25200" windowHeight="11715" xr2:uid="{00000000-000D-0000-FFFF-FFFF00000000}"/>
  </bookViews>
  <sheets>
    <sheet name="Intervention n=100" sheetId="5" r:id="rId1"/>
    <sheet name="Circumcision example" sheetId="6" r:id="rId2"/>
    <sheet name="Eg with N=1" sheetId="1" r:id="rId3"/>
    <sheet name="Diagnostic test" sheetId="4" r:id="rId4"/>
    <sheet name="Sample results table" sheetId="3"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6" i="6" l="1"/>
  <c r="D25" i="6" s="1"/>
  <c r="E25" i="6" s="1"/>
  <c r="D20" i="6"/>
  <c r="A18" i="6"/>
  <c r="C15" i="6"/>
  <c r="D14" i="6"/>
  <c r="D18" i="6" s="1"/>
  <c r="D9" i="6"/>
  <c r="E9" i="6" s="1"/>
  <c r="H9" i="6" l="1"/>
  <c r="L9" i="6"/>
  <c r="L25" i="6"/>
  <c r="H25" i="6"/>
  <c r="D27" i="6"/>
  <c r="E20" i="6"/>
  <c r="E14" i="6"/>
  <c r="E6" i="3"/>
  <c r="C6" i="3"/>
  <c r="L20" i="6" l="1"/>
  <c r="L27" i="6" s="1"/>
  <c r="L29" i="6" s="1"/>
  <c r="H20" i="6"/>
  <c r="H27" i="6" s="1"/>
  <c r="H14" i="6"/>
  <c r="L14" i="6"/>
  <c r="H16" i="6"/>
  <c r="L16" i="6"/>
  <c r="D9" i="5"/>
  <c r="E9" i="5" s="1"/>
  <c r="C15" i="5"/>
  <c r="D14" i="5" s="1"/>
  <c r="E14" i="5" s="1"/>
  <c r="A18" i="5"/>
  <c r="D20" i="5"/>
  <c r="C26" i="5"/>
  <c r="D25" i="5" s="1"/>
  <c r="E25" i="5" s="1"/>
  <c r="H25" i="5" s="1"/>
  <c r="F6" i="3"/>
  <c r="F4" i="3"/>
  <c r="C4" i="3"/>
  <c r="E5" i="3"/>
  <c r="E4" i="3"/>
  <c r="C5" i="3"/>
  <c r="F5" i="3" s="1"/>
  <c r="I28" i="1"/>
  <c r="I25" i="1"/>
  <c r="J25" i="1" s="1"/>
  <c r="I22" i="1"/>
  <c r="J22" i="1" s="1"/>
  <c r="I19" i="1"/>
  <c r="C8" i="1"/>
  <c r="C14" i="1"/>
  <c r="E15" i="1" s="1"/>
  <c r="C27" i="1"/>
  <c r="E6" i="1"/>
  <c r="D10" i="1"/>
  <c r="E9" i="1"/>
  <c r="G9" i="1" s="1"/>
  <c r="D16" i="1"/>
  <c r="D23" i="1"/>
  <c r="E22" i="1"/>
  <c r="G22" i="1" s="1"/>
  <c r="D29" i="1"/>
  <c r="E25" i="1"/>
  <c r="G25" i="1" s="1"/>
  <c r="E28" i="1"/>
  <c r="G28" i="1" s="1"/>
  <c r="E19" i="1"/>
  <c r="J6" i="1"/>
  <c r="G6" i="1"/>
  <c r="J19" i="1"/>
  <c r="G19" i="1"/>
  <c r="G30" i="1" s="1"/>
  <c r="E30" i="1"/>
  <c r="J32" i="6" l="1"/>
  <c r="H29" i="6"/>
  <c r="J31" i="6" s="1"/>
  <c r="J30" i="1"/>
  <c r="D27" i="5"/>
  <c r="E17" i="1"/>
  <c r="J15" i="1"/>
  <c r="G15" i="1"/>
  <c r="J28" i="1"/>
  <c r="J9" i="1"/>
  <c r="E20" i="5"/>
  <c r="E12" i="1"/>
  <c r="L25" i="5"/>
  <c r="H9" i="5"/>
  <c r="L9" i="5"/>
  <c r="H14" i="5"/>
  <c r="L14" i="5"/>
  <c r="D18" i="5"/>
  <c r="G12" i="1" l="1"/>
  <c r="G17" i="1" s="1"/>
  <c r="G32" i="1" s="1"/>
  <c r="J12" i="1"/>
  <c r="J17" i="1" s="1"/>
  <c r="J32" i="1" s="1"/>
  <c r="I34" i="1" s="1"/>
  <c r="L20" i="5"/>
  <c r="L27" i="5" s="1"/>
  <c r="H20" i="5"/>
  <c r="H27" i="5" s="1"/>
  <c r="L16" i="5"/>
  <c r="H16" i="5"/>
  <c r="L29" i="5" l="1"/>
  <c r="H29" i="5"/>
  <c r="J32" i="5" l="1"/>
  <c r="J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5" authorId="0" shapeId="0" xr:uid="{00000000-0006-0000-0000-000001000000}">
      <text>
        <r>
          <rPr>
            <b/>
            <sz val="9"/>
            <color indexed="81"/>
            <rFont val="Tahoma"/>
            <family val="2"/>
          </rPr>
          <t>JGK:</t>
        </r>
        <r>
          <rPr>
            <sz val="9"/>
            <color indexed="81"/>
            <rFont val="Tahoma"/>
            <family val="2"/>
          </rPr>
          <t xml:space="preserve"> Only one round of consequences. Most DCEA project trees will have more rounds, e.g., 3-5. Published analyses can have many. To add further branches, insert columns and, as needed, rows. Adjust relevent values and formulas for path, DALYs,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5" authorId="0" shapeId="0" xr:uid="{12000F9A-E018-4D96-BF75-885865E25E31}">
      <text>
        <r>
          <rPr>
            <b/>
            <sz val="9"/>
            <color indexed="81"/>
            <rFont val="Tahoma"/>
            <family val="2"/>
          </rPr>
          <t>JGK:</t>
        </r>
        <r>
          <rPr>
            <sz val="9"/>
            <color indexed="81"/>
            <rFont val="Tahoma"/>
            <family val="2"/>
          </rPr>
          <t xml:space="preserve"> Only one round of consequences. Most DCEA project trees will have more rounds, e.g., 3-5. Published analyses can have many. To add further branches, insert columns and, as needed, rows. Adjust relevent values and formulas for path, DALYs, Costs.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3" authorId="0" shapeId="0" xr:uid="{00000000-0006-0000-0100-000001000000}">
      <text>
        <r>
          <rPr>
            <b/>
            <sz val="9"/>
            <color indexed="81"/>
            <rFont val="Tahoma"/>
            <family val="2"/>
          </rPr>
          <t>JGK:</t>
        </r>
        <r>
          <rPr>
            <sz val="9"/>
            <color indexed="81"/>
            <rFont val="Tahoma"/>
            <family val="2"/>
          </rPr>
          <t xml:space="preserve">
Only two round of consequences. Most DCEA project trees will have more rounds, e.g., 3-5. Published analyses can have many. To add further branches, insert columns and, as needed, rows. Adjust relevent values and formulas for path, DALYs, Costs.</t>
        </r>
      </text>
    </comment>
    <comment ref="E3" authorId="0" shapeId="0" xr:uid="{00000000-0006-0000-0100-000002000000}">
      <text>
        <r>
          <rPr>
            <b/>
            <sz val="9"/>
            <color indexed="81"/>
            <rFont val="Tahoma"/>
            <family val="2"/>
          </rPr>
          <t>JGK:</t>
        </r>
        <r>
          <rPr>
            <sz val="9"/>
            <color indexed="81"/>
            <rFont val="Tahoma"/>
            <family val="2"/>
          </rPr>
          <t xml:space="preserve">
I.e., likelihood of each path, given specified option.</t>
        </r>
      </text>
    </comment>
    <comment ref="F3" authorId="0" shapeId="0" xr:uid="{00000000-0006-0000-0100-000003000000}">
      <text>
        <r>
          <rPr>
            <b/>
            <sz val="9"/>
            <color indexed="81"/>
            <rFont val="Tahoma"/>
            <family val="2"/>
          </rPr>
          <t>JGK:</t>
        </r>
        <r>
          <rPr>
            <sz val="9"/>
            <color indexed="81"/>
            <rFont val="Tahoma"/>
            <family val="2"/>
          </rPr>
          <t xml:space="preserve">
For now, 0-1 utility. Later, QALYs or DALYs, and we'll provide a worksheet to help calculate those.</t>
        </r>
      </text>
    </comment>
    <comment ref="I3" authorId="0" shapeId="0" xr:uid="{00000000-0006-0000-0100-000004000000}">
      <text>
        <r>
          <rPr>
            <b/>
            <sz val="9"/>
            <color indexed="81"/>
            <rFont val="Tahoma"/>
            <family val="2"/>
          </rPr>
          <t>JGK:</t>
        </r>
        <r>
          <rPr>
            <sz val="9"/>
            <color indexed="81"/>
            <rFont val="Tahoma"/>
            <family val="2"/>
          </rPr>
          <t xml:space="preserve">
You can add columns for costs (later).</t>
        </r>
      </text>
    </comment>
    <comment ref="G4" authorId="0" shapeId="0" xr:uid="{00000000-0006-0000-0100-000005000000}">
      <text>
        <r>
          <rPr>
            <b/>
            <sz val="9"/>
            <color indexed="81"/>
            <rFont val="Tahoma"/>
            <family val="2"/>
          </rPr>
          <t>JGK:</t>
        </r>
        <r>
          <rPr>
            <sz val="9"/>
            <color indexed="81"/>
            <rFont val="Tahoma"/>
            <family val="2"/>
          </rPr>
          <t xml:space="preserve">
Has no meaning until summed, just used for calculation.</t>
        </r>
      </text>
    </comment>
    <comment ref="J4" authorId="0" shapeId="0" xr:uid="{00000000-0006-0000-0100-000006000000}">
      <text>
        <r>
          <rPr>
            <b/>
            <sz val="9"/>
            <color indexed="81"/>
            <rFont val="Tahoma"/>
            <family val="2"/>
          </rPr>
          <t>JGK:</t>
        </r>
        <r>
          <rPr>
            <sz val="9"/>
            <color indexed="81"/>
            <rFont val="Tahoma"/>
            <family val="2"/>
          </rPr>
          <t xml:space="preserve">
Has no meaning until summed, just used for calculation.</t>
        </r>
      </text>
    </comment>
    <comment ref="B9" authorId="0" shapeId="0" xr:uid="{00000000-0006-0000-0100-000007000000}">
      <text>
        <r>
          <rPr>
            <b/>
            <sz val="9"/>
            <color indexed="81"/>
            <rFont val="Tahoma"/>
            <family val="2"/>
          </rPr>
          <t>JGK:</t>
        </r>
        <r>
          <rPr>
            <sz val="9"/>
            <color indexed="81"/>
            <rFont val="Tahoma"/>
            <family val="2"/>
          </rPr>
          <t xml:space="preserve">
By convention, "No intervention" comes first. But doesn't need to.</t>
        </r>
      </text>
    </comment>
    <comment ref="A12" authorId="0" shapeId="0" xr:uid="{00000000-0006-0000-0100-000008000000}">
      <text>
        <r>
          <rPr>
            <b/>
            <sz val="9"/>
            <color indexed="81"/>
            <rFont val="Tahoma"/>
            <family val="2"/>
          </rPr>
          <t>JGK:</t>
        </r>
        <r>
          <rPr>
            <sz val="9"/>
            <color indexed="81"/>
            <rFont val="Tahoma"/>
            <family val="2"/>
          </rPr>
          <t xml:space="preserve">
lines made with cell borders</t>
        </r>
      </text>
    </comment>
    <comment ref="C13" authorId="0" shapeId="0" xr:uid="{00000000-0006-0000-0100-000009000000}">
      <text>
        <r>
          <rPr>
            <b/>
            <sz val="9"/>
            <color indexed="81"/>
            <rFont val="Tahoma"/>
            <family val="2"/>
          </rPr>
          <t>JGK:</t>
        </r>
        <r>
          <rPr>
            <sz val="9"/>
            <color indexed="81"/>
            <rFont val="Tahoma"/>
            <family val="2"/>
          </rPr>
          <t xml:space="preserve">
note all chance nodes have two arms, and the probability of the 2nd arm = 1 minus the first arm probability.</t>
        </r>
      </text>
    </comment>
    <comment ref="E17" authorId="0" shapeId="0" xr:uid="{00000000-0006-0000-0100-00000A000000}">
      <text>
        <r>
          <rPr>
            <b/>
            <sz val="9"/>
            <color indexed="81"/>
            <rFont val="Tahoma"/>
            <family val="2"/>
          </rPr>
          <t>JGK:</t>
        </r>
        <r>
          <rPr>
            <sz val="9"/>
            <color indexed="81"/>
            <rFont val="Tahoma"/>
            <family val="2"/>
          </rPr>
          <t xml:space="preserve">
Check: must add to 1.00</t>
        </r>
      </text>
    </comment>
    <comment ref="G17" authorId="0" shapeId="0" xr:uid="{00000000-0006-0000-0100-00000B000000}">
      <text>
        <r>
          <rPr>
            <sz val="9"/>
            <color indexed="81"/>
            <rFont val="Tahoma"/>
            <family val="2"/>
          </rPr>
          <t xml:space="preserve">Expected value for this option.
This approach is often called </t>
        </r>
        <r>
          <rPr>
            <b/>
            <sz val="9"/>
            <color indexed="81"/>
            <rFont val="Tahoma"/>
            <family val="2"/>
          </rPr>
          <t>"fold forward"</t>
        </r>
        <r>
          <rPr>
            <sz val="9"/>
            <color indexed="81"/>
            <rFont val="Tahoma"/>
            <family val="2"/>
          </rPr>
          <t>, as opposed to the "fold back" approach used during the decision tree lecture. The result is the same, but this is a little easier to manipulate as the tree evolves.</t>
        </r>
      </text>
    </comment>
    <comment ref="C20" authorId="0" shapeId="0" xr:uid="{00000000-0006-0000-0100-00000C000000}">
      <text>
        <r>
          <rPr>
            <b/>
            <sz val="9"/>
            <color indexed="81"/>
            <rFont val="Tahoma"/>
            <family val="2"/>
          </rPr>
          <t>JGK:</t>
        </r>
        <r>
          <rPr>
            <sz val="9"/>
            <color indexed="81"/>
            <rFont val="Tahoma"/>
            <family val="2"/>
          </rPr>
          <t xml:space="preserve">
Note this value is determined by risk above and effectiveness in the input table</t>
        </r>
      </text>
    </comment>
    <comment ref="C21" authorId="0" shapeId="0" xr:uid="{00000000-0006-0000-0100-00000D000000}">
      <text>
        <r>
          <rPr>
            <b/>
            <sz val="9"/>
            <color indexed="81"/>
            <rFont val="Tahoma"/>
            <family val="2"/>
          </rPr>
          <t>JGK:</t>
        </r>
        <r>
          <rPr>
            <sz val="9"/>
            <color indexed="81"/>
            <rFont val="Tahoma"/>
            <family val="2"/>
          </rPr>
          <t xml:space="preserve">
Note this value is determined by risk above and effectiveness in the input table</t>
        </r>
      </text>
    </comment>
    <comment ref="G32" authorId="0" shapeId="0" xr:uid="{00000000-0006-0000-0100-00000E000000}">
      <text>
        <r>
          <rPr>
            <b/>
            <sz val="9"/>
            <color indexed="81"/>
            <rFont val="Tahoma"/>
            <family val="2"/>
          </rPr>
          <t>JGK:</t>
        </r>
        <r>
          <rPr>
            <sz val="9"/>
            <color indexed="81"/>
            <rFont val="Tahoma"/>
            <family val="2"/>
          </rPr>
          <t xml:space="preserve">
The difference between the decision options</t>
        </r>
      </text>
    </comment>
    <comment ref="J32" authorId="0" shapeId="0" xr:uid="{00000000-0006-0000-0100-00000F000000}">
      <text>
        <r>
          <rPr>
            <b/>
            <sz val="9"/>
            <color indexed="81"/>
            <rFont val="Tahoma"/>
            <family val="2"/>
          </rPr>
          <t>JGK:</t>
        </r>
        <r>
          <rPr>
            <sz val="9"/>
            <color indexed="81"/>
            <rFont val="Tahoma"/>
            <family val="2"/>
          </rPr>
          <t xml:space="preserve">
The difference between the decision options</t>
        </r>
      </text>
    </comment>
    <comment ref="A36" authorId="0" shapeId="0" xr:uid="{00000000-0006-0000-0100-000010000000}">
      <text>
        <r>
          <rPr>
            <b/>
            <sz val="9"/>
            <color indexed="81"/>
            <rFont val="Tahoma"/>
            <family val="2"/>
          </rPr>
          <t>JGK:</t>
        </r>
        <r>
          <rPr>
            <sz val="9"/>
            <color indexed="81"/>
            <rFont val="Tahoma"/>
            <family val="2"/>
          </rPr>
          <t xml:space="preserve">
Use of this input table is optional, but can make the tree easier to read.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D2" authorId="0" shapeId="0" xr:uid="{00000000-0006-0000-0200-000001000000}">
      <text>
        <r>
          <rPr>
            <sz val="9"/>
            <color indexed="81"/>
            <rFont val="Tahoma"/>
            <family val="2"/>
          </rPr>
          <t>* Sensitivity = # TP/ # with disease
Specificity = # TN / # without disease.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F6" authorId="0" shapeId="0" xr:uid="{00000000-0006-0000-0300-000001000000}">
      <text>
        <r>
          <rPr>
            <b/>
            <sz val="9"/>
            <color indexed="81"/>
            <rFont val="Tahoma"/>
            <family val="2"/>
          </rPr>
          <t>JGK:</t>
        </r>
        <r>
          <rPr>
            <sz val="9"/>
            <color indexed="81"/>
            <rFont val="Tahoma"/>
            <family val="2"/>
          </rPr>
          <t xml:space="preserve">
NB skips dominated, via manual adj to formula. Would be nice to set this up to be automatic.</t>
        </r>
      </text>
    </comment>
  </commentList>
</comments>
</file>

<file path=xl/sharedStrings.xml><?xml version="1.0" encoding="utf-8"?>
<sst xmlns="http://schemas.openxmlformats.org/spreadsheetml/2006/main" count="146" uniqueCount="77">
  <si>
    <t>Path Probability</t>
  </si>
  <si>
    <t>Young men</t>
  </si>
  <si>
    <t>cancer</t>
  </si>
  <si>
    <t>no cancer</t>
  </si>
  <si>
    <t>die young</t>
  </si>
  <si>
    <t>die old</t>
  </si>
  <si>
    <t>No intervention</t>
  </si>
  <si>
    <t>(smokers)</t>
  </si>
  <si>
    <t>Difference</t>
  </si>
  <si>
    <t>Chance nodes /
Consequences</t>
  </si>
  <si>
    <t>Population</t>
  </si>
  <si>
    <t>Input values</t>
  </si>
  <si>
    <t>Effectiveness of smoking cessation program in reducing cancer</t>
  </si>
  <si>
    <t>Risk of cancer in the absence of intervention</t>
  </si>
  <si>
    <t>Tree structure to evaluate diagnostic tests</t>
  </si>
  <si>
    <t>Decision:
Test or not</t>
  </si>
  <si>
    <t>Test performance*</t>
  </si>
  <si>
    <t>True positive</t>
  </si>
  <si>
    <t xml:space="preserve"> then how these patients would be managed and disease would evolve</t>
  </si>
  <si>
    <t>(Sensitivity)</t>
  </si>
  <si>
    <t>Disease</t>
  </si>
  <si>
    <t>(prevalence)</t>
  </si>
  <si>
    <t>False negative</t>
  </si>
  <si>
    <t>(1 - sensitivity)</t>
  </si>
  <si>
    <t>Test # 1</t>
  </si>
  <si>
    <t>True negative</t>
  </si>
  <si>
    <t>Specificity</t>
  </si>
  <si>
    <t>No disease</t>
  </si>
  <si>
    <t>(1 - prev)</t>
  </si>
  <si>
    <t>False positive</t>
  </si>
  <si>
    <t>(1 - specificity)</t>
  </si>
  <si>
    <t>Population with risk of disease</t>
  </si>
  <si>
    <t xml:space="preserve">  Test #2</t>
  </si>
  <si>
    <t>No Test</t>
  </si>
  <si>
    <t xml:space="preserve">then how these patients would be managed and disease would evolve, </t>
  </si>
  <si>
    <t>having no diagnostic test data (though might have clinical hints)</t>
  </si>
  <si>
    <t>True disease prevalence (risk of disease)</t>
  </si>
  <si>
    <t>DALYs</t>
  </si>
  <si>
    <t>Costs</t>
  </si>
  <si>
    <t>Smoking cessation program cost</t>
  </si>
  <si>
    <t>program</t>
  </si>
  <si>
    <t>Smoking cessation</t>
  </si>
  <si>
    <t>ICER</t>
  </si>
  <si>
    <t>Decision node / 
Course of Action /  Options</t>
  </si>
  <si>
    <t>Option A</t>
  </si>
  <si>
    <t>Option C</t>
  </si>
  <si>
    <t>Option B</t>
  </si>
  <si>
    <t>Option D</t>
  </si>
  <si>
    <t>Cost</t>
  </si>
  <si>
    <r>
      <rPr>
        <b/>
        <sz val="10"/>
        <rFont val="Calibri"/>
        <family val="2"/>
      </rPr>
      <t>Δ</t>
    </r>
    <r>
      <rPr>
        <b/>
        <sz val="10"/>
        <rFont val="Arial"/>
        <family val="2"/>
      </rPr>
      <t xml:space="preserve"> Cost</t>
    </r>
  </si>
  <si>
    <r>
      <rPr>
        <b/>
        <sz val="10"/>
        <rFont val="Calibri"/>
        <family val="2"/>
      </rPr>
      <t>Δ</t>
    </r>
    <r>
      <rPr>
        <b/>
        <sz val="10"/>
        <rFont val="Arial"/>
        <family val="2"/>
      </rPr>
      <t xml:space="preserve"> DALYs (averted)</t>
    </r>
  </si>
  <si>
    <t>[vs C]</t>
  </si>
  <si>
    <t>Per person in this path</t>
  </si>
  <si>
    <t>Expected given PP</t>
  </si>
  <si>
    <t>n</t>
  </si>
  <si>
    <t>No HIV Infec.</t>
  </si>
  <si>
    <t>HIV infection</t>
  </si>
  <si>
    <t>Total given # in path</t>
  </si>
  <si>
    <t>Per person</t>
  </si>
  <si>
    <t># in path</t>
  </si>
  <si>
    <t>Path Proba-bility</t>
  </si>
  <si>
    <t>Intervention per person</t>
  </si>
  <si>
    <t>Care per person</t>
  </si>
  <si>
    <t>Decision tree structure to evaluate interventions (n=100)</t>
  </si>
  <si>
    <t>Decision tree structure to evaluate interventions (n=1)</t>
  </si>
  <si>
    <t>Group</t>
  </si>
  <si>
    <t>of interest</t>
  </si>
  <si>
    <t>Intervention</t>
  </si>
  <si>
    <t>outcome</t>
  </si>
  <si>
    <t>no outcome</t>
  </si>
  <si>
    <t>Title of CEA here</t>
  </si>
  <si>
    <t>(used in The ICER Man Cometh)</t>
  </si>
  <si>
    <t>Cost-effectiveness of a mobile camp for adult male circumcision in rural Zambia</t>
  </si>
  <si>
    <t>No camp</t>
  </si>
  <si>
    <t>at risk of HIV</t>
  </si>
  <si>
    <t>Circumcision</t>
  </si>
  <si>
    <t>Camp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</si>
</sst>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9"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9"/>
      <color indexed="81"/>
      <name val="Tahoma"/>
      <family val="2"/>
    </font>
    <font>
      <b/>
      <sz val="9"/>
      <color indexed="81"/>
      <name val="Tahoma"/>
      <family val="2"/>
    </font>
    <font>
      <b/>
      <sz val="14"/>
      <name val="Arial"/>
      <family val="2"/>
    </font>
    <font>
      <sz val="12"/>
      <name val="Arial"/>
      <family val="2"/>
    </font>
    <font>
      <b/>
      <sz val="12"/>
      <name val="Arial"/>
      <family val="2"/>
    </font>
    <font>
      <sz val="10"/>
      <name val="Arial"/>
      <family val="2"/>
    </font>
    <font>
      <sz val="14"/>
      <name val="Arial"/>
      <family val="2"/>
    </font>
    <font>
      <b/>
      <sz val="18"/>
      <name val="Arial"/>
      <family val="2"/>
    </font>
    <font>
      <b/>
      <sz val="10"/>
      <name val="Calibri"/>
      <family val="2"/>
    </font>
    <font>
      <sz val="20"/>
      <name val="Arial"/>
      <family val="2"/>
    </font>
    <font>
      <sz val="18"/>
      <name val="Arial"/>
      <family val="2"/>
    </font>
    <font>
      <sz val="12"/>
      <color theme="1"/>
      <name val="Calibri"/>
      <family val="2"/>
      <scheme val="minor"/>
    </font>
    <font>
      <sz val="14"/>
      <color theme="1"/>
      <name val="Calibri"/>
      <family val="2"/>
      <scheme val="minor"/>
    </font>
    <font>
      <b/>
      <sz val="18"/>
      <color rgb="FF0000CC"/>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10" fillId="0" borderId="0"/>
    <xf numFmtId="0" fontId="2" fillId="0" borderId="0"/>
    <xf numFmtId="0" fontId="1" fillId="0" borderId="0"/>
  </cellStyleXfs>
  <cellXfs count="117">
    <xf numFmtId="0" fontId="0" fillId="0" borderId="0" xfId="0"/>
    <xf numFmtId="0" fontId="7" fillId="2" borderId="0" xfId="0" applyFont="1" applyFill="1" applyAlignment="1">
      <alignment vertical="center"/>
    </xf>
    <xf numFmtId="0" fontId="8" fillId="2" borderId="0" xfId="0" applyFont="1" applyFill="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xf>
    <xf numFmtId="0" fontId="8" fillId="0" borderId="4" xfId="0" applyFont="1" applyBorder="1"/>
    <xf numFmtId="0" fontId="9" fillId="0" borderId="9" xfId="0" applyFont="1" applyBorder="1" applyAlignment="1">
      <alignment horizontal="center" vertical="center" wrapText="1"/>
    </xf>
    <xf numFmtId="0" fontId="0" fillId="0" borderId="0" xfId="0" applyAlignment="1">
      <alignment horizontal="center" vertical="center" wrapText="1"/>
    </xf>
    <xf numFmtId="0" fontId="9"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2" fillId="2" borderId="0" xfId="0" applyFont="1" applyFill="1" applyAlignment="1">
      <alignment vertical="center"/>
    </xf>
    <xf numFmtId="0" fontId="7" fillId="0" borderId="9"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164" fontId="11" fillId="0" borderId="0" xfId="0" applyNumberFormat="1" applyFont="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2" fontId="7" fillId="0" borderId="9" xfId="0" applyNumberFormat="1" applyFont="1" applyBorder="1" applyAlignment="1">
      <alignment horizontal="center" vertical="center"/>
    </xf>
    <xf numFmtId="2" fontId="7" fillId="0" borderId="0"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11"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164" fontId="7" fillId="0" borderId="0" xfId="0" applyNumberFormat="1" applyFont="1" applyAlignment="1">
      <alignment horizontal="center" vertical="center"/>
    </xf>
    <xf numFmtId="0" fontId="7" fillId="0" borderId="8" xfId="0" applyFont="1" applyBorder="1" applyAlignment="1">
      <alignment horizontal="center" vertical="center"/>
    </xf>
    <xf numFmtId="2" fontId="7" fillId="0" borderId="12" xfId="0" applyNumberFormat="1" applyFont="1" applyBorder="1" applyAlignment="1">
      <alignment horizontal="center" vertical="center"/>
    </xf>
    <xf numFmtId="0" fontId="7" fillId="0" borderId="2" xfId="0" applyFont="1" applyBorder="1" applyAlignment="1">
      <alignment horizontal="center" vertical="center"/>
    </xf>
    <xf numFmtId="164" fontId="7" fillId="0" borderId="7" xfId="0" applyNumberFormat="1" applyFont="1" applyBorder="1" applyAlignment="1">
      <alignment horizontal="center" vertical="center"/>
    </xf>
    <xf numFmtId="2" fontId="7" fillId="0" borderId="13"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0" xfId="0" applyNumberFormat="1"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wrapText="1"/>
    </xf>
    <xf numFmtId="165" fontId="0" fillId="0" borderId="0" xfId="0" applyNumberFormat="1" applyAlignment="1">
      <alignment horizontal="center" vertical="center" wrapText="1"/>
    </xf>
    <xf numFmtId="0" fontId="10" fillId="0" borderId="0" xfId="1" applyAlignment="1">
      <alignment horizontal="center" vertical="center"/>
    </xf>
    <xf numFmtId="0" fontId="10" fillId="0" borderId="0" xfId="1" applyBorder="1" applyAlignment="1">
      <alignment horizontal="center" vertical="center"/>
    </xf>
    <xf numFmtId="0" fontId="2" fillId="0" borderId="0" xfId="2"/>
    <xf numFmtId="0" fontId="7" fillId="0" borderId="0" xfId="1" applyFont="1" applyBorder="1" applyAlignment="1">
      <alignment horizontal="center" vertical="center"/>
    </xf>
    <xf numFmtId="0" fontId="11" fillId="0" borderId="0" xfId="1" applyFont="1" applyAlignment="1">
      <alignment horizontal="center" vertical="center"/>
    </xf>
    <xf numFmtId="0" fontId="11" fillId="0" borderId="0" xfId="1" applyFont="1" applyBorder="1" applyAlignment="1">
      <alignment horizontal="center" vertical="center"/>
    </xf>
    <xf numFmtId="0" fontId="8" fillId="0" borderId="0" xfId="1" applyFont="1" applyFill="1" applyAlignment="1">
      <alignment vertical="center"/>
    </xf>
    <xf numFmtId="0" fontId="8" fillId="0" borderId="0" xfId="1" applyFont="1" applyFill="1" applyBorder="1" applyAlignment="1">
      <alignment vertical="center"/>
    </xf>
    <xf numFmtId="0" fontId="9" fillId="0" borderId="0" xfId="1" applyFont="1" applyFill="1" applyAlignment="1">
      <alignment vertical="center"/>
    </xf>
    <xf numFmtId="0" fontId="8" fillId="0" borderId="0" xfId="1" applyFont="1" applyAlignment="1">
      <alignment horizontal="center" vertical="center"/>
    </xf>
    <xf numFmtId="0" fontId="16" fillId="0" borderId="0" xfId="2" applyFont="1"/>
    <xf numFmtId="0" fontId="8" fillId="0" borderId="0" xfId="1" applyFont="1" applyBorder="1" applyAlignment="1">
      <alignment horizontal="center" vertical="center"/>
    </xf>
    <xf numFmtId="164" fontId="8"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 fontId="9" fillId="0" borderId="9" xfId="1" applyNumberFormat="1" applyFont="1" applyBorder="1" applyAlignment="1">
      <alignment horizontal="center" vertical="center"/>
    </xf>
    <xf numFmtId="2" fontId="9" fillId="0" borderId="0" xfId="1" applyNumberFormat="1" applyFont="1" applyBorder="1" applyAlignment="1">
      <alignment horizontal="center" vertical="center"/>
    </xf>
    <xf numFmtId="164" fontId="9" fillId="0" borderId="9" xfId="1" applyNumberFormat="1" applyFont="1" applyBorder="1" applyAlignment="1">
      <alignment horizontal="center" vertical="center"/>
    </xf>
    <xf numFmtId="0" fontId="8" fillId="0" borderId="5" xfId="1" applyFont="1" applyBorder="1" applyAlignment="1">
      <alignment horizontal="center" vertical="center"/>
    </xf>
    <xf numFmtId="2" fontId="9" fillId="0" borderId="9" xfId="1" applyNumberFormat="1" applyFont="1" applyBorder="1" applyAlignment="1">
      <alignment horizontal="center" vertical="center"/>
    </xf>
    <xf numFmtId="0" fontId="8" fillId="0" borderId="6" xfId="1" applyFont="1" applyBorder="1" applyAlignment="1">
      <alignment horizontal="center" vertical="center"/>
    </xf>
    <xf numFmtId="0" fontId="8" fillId="4" borderId="9" xfId="1" applyFont="1" applyFill="1" applyBorder="1" applyAlignment="1">
      <alignment horizontal="center" vertical="center"/>
    </xf>
    <xf numFmtId="0" fontId="9" fillId="0" borderId="0" xfId="1" applyFont="1" applyAlignment="1">
      <alignment horizontal="center" vertical="center"/>
    </xf>
    <xf numFmtId="0" fontId="9" fillId="0" borderId="0" xfId="1" applyFont="1" applyBorder="1" applyAlignment="1">
      <alignment horizontal="center" vertical="center"/>
    </xf>
    <xf numFmtId="164" fontId="9" fillId="0" borderId="0" xfId="1" applyNumberFormat="1" applyFont="1" applyAlignment="1">
      <alignment horizontal="center" vertical="center"/>
    </xf>
    <xf numFmtId="0" fontId="9" fillId="0" borderId="8" xfId="1" applyFont="1" applyBorder="1" applyAlignment="1">
      <alignment horizontal="center" vertical="center"/>
    </xf>
    <xf numFmtId="2" fontId="9" fillId="0" borderId="12" xfId="1" applyNumberFormat="1" applyFont="1" applyBorder="1" applyAlignment="1">
      <alignment horizontal="center" vertical="center"/>
    </xf>
    <xf numFmtId="164" fontId="9" fillId="0" borderId="7" xfId="1" applyNumberFormat="1" applyFont="1" applyBorder="1" applyAlignment="1">
      <alignment horizontal="center" vertical="center"/>
    </xf>
    <xf numFmtId="2" fontId="9" fillId="0" borderId="13" xfId="1" applyNumberFormat="1" applyFont="1" applyBorder="1" applyAlignment="1">
      <alignment horizontal="center" vertical="center"/>
    </xf>
    <xf numFmtId="164" fontId="9" fillId="0" borderId="0" xfId="1" applyNumberFormat="1" applyFont="1" applyBorder="1" applyAlignment="1">
      <alignment horizontal="center" vertical="center"/>
    </xf>
    <xf numFmtId="0" fontId="8" fillId="0" borderId="10" xfId="1" applyFont="1" applyBorder="1" applyAlignment="1">
      <alignment horizontal="center" vertical="center"/>
    </xf>
    <xf numFmtId="0" fontId="7" fillId="0" borderId="9" xfId="1" applyFont="1" applyBorder="1" applyAlignment="1">
      <alignment horizontal="center" vertical="center" wrapText="1"/>
    </xf>
    <xf numFmtId="0" fontId="7" fillId="0" borderId="8" xfId="1" applyFont="1" applyBorder="1" applyAlignment="1">
      <alignment horizontal="center" vertical="center" wrapText="1"/>
    </xf>
    <xf numFmtId="0" fontId="17" fillId="0" borderId="0" xfId="2" applyFont="1"/>
    <xf numFmtId="0" fontId="7" fillId="0" borderId="11"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5" fillId="2" borderId="0" xfId="0" applyFont="1" applyFill="1" applyAlignment="1">
      <alignment vertical="center"/>
    </xf>
    <xf numFmtId="0" fontId="15" fillId="0" borderId="0" xfId="0" applyFont="1" applyAlignment="1">
      <alignment vertical="center"/>
    </xf>
    <xf numFmtId="0" fontId="14" fillId="0" borderId="0" xfId="0" applyFont="1" applyAlignment="1">
      <alignment vertical="center"/>
    </xf>
    <xf numFmtId="0" fontId="15" fillId="0" borderId="0" xfId="1" applyFont="1" applyAlignment="1">
      <alignment vertical="center"/>
    </xf>
    <xf numFmtId="0" fontId="18" fillId="3" borderId="0" xfId="2" applyFont="1" applyFill="1" applyAlignment="1">
      <alignment vertical="center" wrapText="1"/>
    </xf>
    <xf numFmtId="0" fontId="18" fillId="3" borderId="0" xfId="2" applyFont="1" applyFill="1" applyAlignment="1">
      <alignment vertical="center"/>
    </xf>
    <xf numFmtId="0" fontId="7" fillId="0" borderId="9" xfId="1" applyFont="1" applyBorder="1" applyAlignment="1">
      <alignment horizontal="center" vertical="center" wrapText="1"/>
    </xf>
    <xf numFmtId="0" fontId="8" fillId="5" borderId="2" xfId="1" applyFont="1" applyFill="1" applyBorder="1" applyAlignment="1">
      <alignment horizontal="center" vertical="center"/>
    </xf>
    <xf numFmtId="0" fontId="8" fillId="5" borderId="0" xfId="1" applyFont="1" applyFill="1" applyBorder="1" applyAlignment="1">
      <alignment horizontal="center" vertical="center"/>
    </xf>
    <xf numFmtId="0" fontId="7" fillId="0" borderId="9" xfId="1" applyFont="1" applyBorder="1" applyAlignment="1">
      <alignment horizontal="center" vertical="center" wrapText="1"/>
    </xf>
    <xf numFmtId="0" fontId="7" fillId="0" borderId="9" xfId="0" applyFont="1" applyBorder="1" applyAlignment="1">
      <alignment horizontal="center" vertical="center" wrapText="1"/>
    </xf>
    <xf numFmtId="0" fontId="4" fillId="0" borderId="9" xfId="0" applyFont="1" applyBorder="1" applyAlignment="1">
      <alignment horizontal="center" vertical="center"/>
    </xf>
    <xf numFmtId="0" fontId="12" fillId="2" borderId="0" xfId="1" applyFont="1" applyFill="1" applyAlignment="1">
      <alignment vertical="center"/>
    </xf>
    <xf numFmtId="0" fontId="15" fillId="2" borderId="0" xfId="1" applyFont="1" applyFill="1" applyAlignment="1">
      <alignment vertical="center"/>
    </xf>
    <xf numFmtId="0" fontId="1" fillId="0" borderId="0" xfId="3"/>
    <xf numFmtId="0" fontId="18" fillId="3" borderId="0" xfId="3" applyFont="1" applyFill="1" applyAlignment="1">
      <alignment vertical="center"/>
    </xf>
    <xf numFmtId="0" fontId="18" fillId="3" borderId="0" xfId="3" applyFont="1" applyFill="1" applyAlignment="1">
      <alignment vertical="center" wrapText="1"/>
    </xf>
    <xf numFmtId="0" fontId="14" fillId="0" borderId="0" xfId="1" applyFont="1" applyAlignment="1">
      <alignment vertical="center"/>
    </xf>
    <xf numFmtId="0" fontId="17" fillId="0" borderId="0" xfId="3" applyFont="1"/>
    <xf numFmtId="0" fontId="16" fillId="0" borderId="0" xfId="3" applyFont="1"/>
  </cellXfs>
  <cellStyles count="4">
    <cellStyle name="Normal" xfId="0" builtinId="0"/>
    <cellStyle name="Normal 2" xfId="1" xr:uid="{00000000-0005-0000-0000-000001000000}"/>
    <cellStyle name="Normal 3" xfId="2" xr:uid="{00000000-0005-0000-0000-000002000000}"/>
    <cellStyle name="Normal 3 2" xfId="3" xr:uid="{D2FDC07F-9149-4A25-B21A-89F4694C5B2C}"/>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1451430</xdr:colOff>
      <xdr:row>16</xdr:row>
      <xdr:rowOff>102658</xdr:rowOff>
    </xdr:from>
    <xdr:to>
      <xdr:col>1</xdr:col>
      <xdr:colOff>116417</xdr:colOff>
      <xdr:row>17</xdr:row>
      <xdr:rowOff>105834</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451430" y="4706408"/>
          <a:ext cx="241904" cy="2042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1915584</xdr:colOff>
      <xdr:row>10</xdr:row>
      <xdr:rowOff>99031</xdr:rowOff>
    </xdr:from>
    <xdr:to>
      <xdr:col>2</xdr:col>
      <xdr:colOff>85423</xdr:colOff>
      <xdr:row>11</xdr:row>
      <xdr:rowOff>105834</xdr:rowOff>
    </xdr:to>
    <xdr:sp macro="" textlink="">
      <xdr:nvSpPr>
        <xdr:cNvPr id="3" name="Oval 3">
          <a:extLst>
            <a:ext uri="{FF2B5EF4-FFF2-40B4-BE49-F238E27FC236}">
              <a16:creationId xmlns:a16="http://schemas.microsoft.com/office/drawing/2014/main" id="{00000000-0008-0000-0000-000003000000}"/>
            </a:ext>
          </a:extLst>
        </xdr:cNvPr>
        <xdr:cNvSpPr>
          <a:spLocks noChangeArrowheads="1"/>
        </xdr:cNvSpPr>
      </xdr:nvSpPr>
      <xdr:spPr bwMode="auto">
        <a:xfrm>
          <a:off x="3492501" y="3528031"/>
          <a:ext cx="212422" cy="207886"/>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63500</xdr:colOff>
      <xdr:row>1</xdr:row>
      <xdr:rowOff>95249</xdr:rowOff>
    </xdr:from>
    <xdr:to>
      <xdr:col>9</xdr:col>
      <xdr:colOff>784242</xdr:colOff>
      <xdr:row>1</xdr:row>
      <xdr:rowOff>465666</xdr:rowOff>
    </xdr:to>
    <xdr:sp macro="" textlink="">
      <xdr:nvSpPr>
        <xdr:cNvPr id="6" name="Text Box 16">
          <a:extLst>
            <a:ext uri="{FF2B5EF4-FFF2-40B4-BE49-F238E27FC236}">
              <a16:creationId xmlns:a16="http://schemas.microsoft.com/office/drawing/2014/main" id="{00000000-0008-0000-0000-000006000000}"/>
            </a:ext>
          </a:extLst>
        </xdr:cNvPr>
        <xdr:cNvSpPr txBox="1">
          <a:spLocks noChangeArrowheads="1"/>
        </xdr:cNvSpPr>
      </xdr:nvSpPr>
      <xdr:spPr bwMode="auto">
        <a:xfrm>
          <a:off x="6868583" y="592666"/>
          <a:ext cx="3408909"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0</xdr:col>
      <xdr:colOff>74084</xdr:colOff>
      <xdr:row>1</xdr:row>
      <xdr:rowOff>42334</xdr:rowOff>
    </xdr:from>
    <xdr:to>
      <xdr:col>4</xdr:col>
      <xdr:colOff>328084</xdr:colOff>
      <xdr:row>1</xdr:row>
      <xdr:rowOff>582082</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4084" y="539751"/>
          <a:ext cx="5767917" cy="5397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Specify</a:t>
          </a:r>
          <a:r>
            <a:rPr lang="en-US" sz="1400" baseline="0"/>
            <a:t> N (100 or otherwise) in </a:t>
          </a:r>
          <a:r>
            <a:rPr lang="en-US" sz="1400"/>
            <a:t>cell A27</a:t>
          </a:r>
          <a:r>
            <a:rPr lang="en-US" sz="1400" baseline="0"/>
            <a:t>.</a:t>
          </a:r>
        </a:p>
        <a:p>
          <a:r>
            <a:rPr lang="en-US" sz="1400" baseline="0"/>
            <a:t>For </a:t>
          </a:r>
          <a:r>
            <a:rPr lang="en-US" sz="1400" b="1" baseline="0"/>
            <a:t>diagnostic tests</a:t>
          </a:r>
          <a:r>
            <a:rPr lang="en-US" sz="1400" baseline="0"/>
            <a:t>, see the 3rd worksheet.</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1451430</xdr:colOff>
      <xdr:row>16</xdr:row>
      <xdr:rowOff>102658</xdr:rowOff>
    </xdr:from>
    <xdr:to>
      <xdr:col>1</xdr:col>
      <xdr:colOff>116417</xdr:colOff>
      <xdr:row>17</xdr:row>
      <xdr:rowOff>105834</xdr:rowOff>
    </xdr:to>
    <xdr:sp macro="" textlink="">
      <xdr:nvSpPr>
        <xdr:cNvPr id="2" name="Rectangle 1">
          <a:extLst>
            <a:ext uri="{FF2B5EF4-FFF2-40B4-BE49-F238E27FC236}">
              <a16:creationId xmlns:a16="http://schemas.microsoft.com/office/drawing/2014/main" id="{71A52236-1CDD-420A-9938-9C186F7CDCB8}"/>
            </a:ext>
          </a:extLst>
        </xdr:cNvPr>
        <xdr:cNvSpPr>
          <a:spLocks noChangeArrowheads="1"/>
        </xdr:cNvSpPr>
      </xdr:nvSpPr>
      <xdr:spPr bwMode="auto">
        <a:xfrm>
          <a:off x="1451430" y="4827058"/>
          <a:ext cx="236612" cy="203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1915584</xdr:colOff>
      <xdr:row>10</xdr:row>
      <xdr:rowOff>99031</xdr:rowOff>
    </xdr:from>
    <xdr:to>
      <xdr:col>2</xdr:col>
      <xdr:colOff>85423</xdr:colOff>
      <xdr:row>11</xdr:row>
      <xdr:rowOff>105834</xdr:rowOff>
    </xdr:to>
    <xdr:sp macro="" textlink="">
      <xdr:nvSpPr>
        <xdr:cNvPr id="3" name="Oval 3">
          <a:extLst>
            <a:ext uri="{FF2B5EF4-FFF2-40B4-BE49-F238E27FC236}">
              <a16:creationId xmlns:a16="http://schemas.microsoft.com/office/drawing/2014/main" id="{918B938D-9915-4B8E-97E3-8FFEDD6989EF}"/>
            </a:ext>
          </a:extLst>
        </xdr:cNvPr>
        <xdr:cNvSpPr>
          <a:spLocks noChangeArrowheads="1"/>
        </xdr:cNvSpPr>
      </xdr:nvSpPr>
      <xdr:spPr bwMode="auto">
        <a:xfrm>
          <a:off x="3487209" y="3651856"/>
          <a:ext cx="208189" cy="20682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63500</xdr:colOff>
      <xdr:row>1</xdr:row>
      <xdr:rowOff>95249</xdr:rowOff>
    </xdr:from>
    <xdr:to>
      <xdr:col>9</xdr:col>
      <xdr:colOff>784242</xdr:colOff>
      <xdr:row>1</xdr:row>
      <xdr:rowOff>465666</xdr:rowOff>
    </xdr:to>
    <xdr:sp macro="" textlink="">
      <xdr:nvSpPr>
        <xdr:cNvPr id="4" name="Text Box 16">
          <a:extLst>
            <a:ext uri="{FF2B5EF4-FFF2-40B4-BE49-F238E27FC236}">
              <a16:creationId xmlns:a16="http://schemas.microsoft.com/office/drawing/2014/main" id="{6B10D0A4-626E-4D8F-AF73-08AABCAE7241}"/>
            </a:ext>
          </a:extLst>
        </xdr:cNvPr>
        <xdr:cNvSpPr txBox="1">
          <a:spLocks noChangeArrowheads="1"/>
        </xdr:cNvSpPr>
      </xdr:nvSpPr>
      <xdr:spPr bwMode="auto">
        <a:xfrm>
          <a:off x="6854825" y="590549"/>
          <a:ext cx="3406792"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0</xdr:col>
      <xdr:colOff>74084</xdr:colOff>
      <xdr:row>1</xdr:row>
      <xdr:rowOff>42334</xdr:rowOff>
    </xdr:from>
    <xdr:to>
      <xdr:col>4</xdr:col>
      <xdr:colOff>328084</xdr:colOff>
      <xdr:row>1</xdr:row>
      <xdr:rowOff>582082</xdr:rowOff>
    </xdr:to>
    <xdr:sp macro="" textlink="">
      <xdr:nvSpPr>
        <xdr:cNvPr id="5" name="TextBox 4">
          <a:extLst>
            <a:ext uri="{FF2B5EF4-FFF2-40B4-BE49-F238E27FC236}">
              <a16:creationId xmlns:a16="http://schemas.microsoft.com/office/drawing/2014/main" id="{115608A5-D563-46FC-8164-6F24719104C9}"/>
            </a:ext>
          </a:extLst>
        </xdr:cNvPr>
        <xdr:cNvSpPr txBox="1"/>
      </xdr:nvSpPr>
      <xdr:spPr>
        <a:xfrm>
          <a:off x="74084" y="537634"/>
          <a:ext cx="5759450" cy="5397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Either intervention template</a:t>
          </a:r>
          <a:r>
            <a:rPr lang="en-US" sz="1400" baseline="0"/>
            <a:t> can work, n=100 or n=1. Personal preference.</a:t>
          </a:r>
        </a:p>
        <a:p>
          <a:r>
            <a:rPr lang="en-US" sz="1400" baseline="0"/>
            <a:t>For diagnostic tests, see the 3rd worksheet.</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1057275</xdr:colOff>
      <xdr:row>15</xdr:row>
      <xdr:rowOff>123825</xdr:rowOff>
    </xdr:from>
    <xdr:to>
      <xdr:col>1</xdr:col>
      <xdr:colOff>95250</xdr:colOff>
      <xdr:row>16</xdr:row>
      <xdr:rowOff>85725</xdr:rowOff>
    </xdr:to>
    <xdr:sp macro="" textlink="">
      <xdr:nvSpPr>
        <xdr:cNvPr id="1063" name="Rectangle 1">
          <a:extLst>
            <a:ext uri="{FF2B5EF4-FFF2-40B4-BE49-F238E27FC236}">
              <a16:creationId xmlns:a16="http://schemas.microsoft.com/office/drawing/2014/main" id="{00000000-0008-0000-0100-000027040000}"/>
            </a:ext>
          </a:extLst>
        </xdr:cNvPr>
        <xdr:cNvSpPr>
          <a:spLocks noChangeArrowheads="1"/>
        </xdr:cNvSpPr>
      </xdr:nvSpPr>
      <xdr:spPr bwMode="auto">
        <a:xfrm>
          <a:off x="1057275" y="4210050"/>
          <a:ext cx="1714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900642</xdr:colOff>
      <xdr:row>6</xdr:row>
      <xdr:rowOff>127001</xdr:rowOff>
    </xdr:from>
    <xdr:to>
      <xdr:col>3</xdr:col>
      <xdr:colOff>52917</xdr:colOff>
      <xdr:row>7</xdr:row>
      <xdr:rowOff>95250</xdr:rowOff>
    </xdr:to>
    <xdr:sp macro="" textlink="">
      <xdr:nvSpPr>
        <xdr:cNvPr id="1065" name="Oval 3">
          <a:extLst>
            <a:ext uri="{FF2B5EF4-FFF2-40B4-BE49-F238E27FC236}">
              <a16:creationId xmlns:a16="http://schemas.microsoft.com/office/drawing/2014/main" id="{00000000-0008-0000-0100-000029040000}"/>
            </a:ext>
          </a:extLst>
        </xdr:cNvPr>
        <xdr:cNvSpPr>
          <a:spLocks noChangeArrowheads="1"/>
        </xdr:cNvSpPr>
      </xdr:nvSpPr>
      <xdr:spPr bwMode="auto">
        <a:xfrm>
          <a:off x="3726392" y="216958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96309</xdr:colOff>
      <xdr:row>0</xdr:row>
      <xdr:rowOff>38100</xdr:rowOff>
    </xdr:from>
    <xdr:to>
      <xdr:col>10</xdr:col>
      <xdr:colOff>33884</xdr:colOff>
      <xdr:row>1</xdr:row>
      <xdr:rowOff>6350</xdr:rowOff>
    </xdr:to>
    <xdr:sp macro="" textlink="">
      <xdr:nvSpPr>
        <xdr:cNvPr id="1040" name="Text Box 16">
          <a:extLst>
            <a:ext uri="{FF2B5EF4-FFF2-40B4-BE49-F238E27FC236}">
              <a16:creationId xmlns:a16="http://schemas.microsoft.com/office/drawing/2014/main" id="{00000000-0008-0000-0100-000010040000}"/>
            </a:ext>
          </a:extLst>
        </xdr:cNvPr>
        <xdr:cNvSpPr txBox="1">
          <a:spLocks noChangeArrowheads="1"/>
        </xdr:cNvSpPr>
      </xdr:nvSpPr>
      <xdr:spPr bwMode="auto">
        <a:xfrm>
          <a:off x="6859059" y="38100"/>
          <a:ext cx="3482992"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2</xdr:col>
      <xdr:colOff>926042</xdr:colOff>
      <xdr:row>25</xdr:row>
      <xdr:rowOff>131234</xdr:rowOff>
    </xdr:from>
    <xdr:to>
      <xdr:col>3</xdr:col>
      <xdr:colOff>78317</xdr:colOff>
      <xdr:row>26</xdr:row>
      <xdr:rowOff>99484</xdr:rowOff>
    </xdr:to>
    <xdr:sp macro="" textlink="">
      <xdr:nvSpPr>
        <xdr:cNvPr id="10" name="Oval 3">
          <a:extLst>
            <a:ext uri="{FF2B5EF4-FFF2-40B4-BE49-F238E27FC236}">
              <a16:creationId xmlns:a16="http://schemas.microsoft.com/office/drawing/2014/main" id="{00000000-0008-0000-0100-00000A000000}"/>
            </a:ext>
          </a:extLst>
        </xdr:cNvPr>
        <xdr:cNvSpPr>
          <a:spLocks noChangeArrowheads="1"/>
        </xdr:cNvSpPr>
      </xdr:nvSpPr>
      <xdr:spPr bwMode="auto">
        <a:xfrm>
          <a:off x="3751792" y="675640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909109</xdr:colOff>
      <xdr:row>19</xdr:row>
      <xdr:rowOff>135467</xdr:rowOff>
    </xdr:from>
    <xdr:to>
      <xdr:col>3</xdr:col>
      <xdr:colOff>61384</xdr:colOff>
      <xdr:row>20</xdr:row>
      <xdr:rowOff>103717</xdr:rowOff>
    </xdr:to>
    <xdr:sp macro="" textlink="">
      <xdr:nvSpPr>
        <xdr:cNvPr id="11" name="Oval 3">
          <a:extLst>
            <a:ext uri="{FF2B5EF4-FFF2-40B4-BE49-F238E27FC236}">
              <a16:creationId xmlns:a16="http://schemas.microsoft.com/office/drawing/2014/main" id="{00000000-0008-0000-0100-00000B000000}"/>
            </a:ext>
          </a:extLst>
        </xdr:cNvPr>
        <xdr:cNvSpPr>
          <a:spLocks noChangeArrowheads="1"/>
        </xdr:cNvSpPr>
      </xdr:nvSpPr>
      <xdr:spPr bwMode="auto">
        <a:xfrm>
          <a:off x="3734859" y="53636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934509</xdr:colOff>
      <xdr:row>12</xdr:row>
      <xdr:rowOff>97368</xdr:rowOff>
    </xdr:from>
    <xdr:to>
      <xdr:col>3</xdr:col>
      <xdr:colOff>86784</xdr:colOff>
      <xdr:row>13</xdr:row>
      <xdr:rowOff>65617</xdr:rowOff>
    </xdr:to>
    <xdr:sp macro="" textlink="">
      <xdr:nvSpPr>
        <xdr:cNvPr id="12" name="Oval 3">
          <a:extLst>
            <a:ext uri="{FF2B5EF4-FFF2-40B4-BE49-F238E27FC236}">
              <a16:creationId xmlns:a16="http://schemas.microsoft.com/office/drawing/2014/main" id="{00000000-0008-0000-0100-00000C000000}"/>
            </a:ext>
          </a:extLst>
        </xdr:cNvPr>
        <xdr:cNvSpPr>
          <a:spLocks noChangeArrowheads="1"/>
        </xdr:cNvSpPr>
      </xdr:nvSpPr>
      <xdr:spPr bwMode="auto">
        <a:xfrm>
          <a:off x="3760259" y="353695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1594908</xdr:colOff>
      <xdr:row>8</xdr:row>
      <xdr:rowOff>112184</xdr:rowOff>
    </xdr:from>
    <xdr:to>
      <xdr:col>2</xdr:col>
      <xdr:colOff>59267</xdr:colOff>
      <xdr:row>9</xdr:row>
      <xdr:rowOff>80434</xdr:rowOff>
    </xdr:to>
    <xdr:sp macro="" textlink="">
      <xdr:nvSpPr>
        <xdr:cNvPr id="13" name="Oval 3">
          <a:extLst>
            <a:ext uri="{FF2B5EF4-FFF2-40B4-BE49-F238E27FC236}">
              <a16:creationId xmlns:a16="http://schemas.microsoft.com/office/drawing/2014/main" id="{00000000-0008-0000-0100-00000D000000}"/>
            </a:ext>
          </a:extLst>
        </xdr:cNvPr>
        <xdr:cNvSpPr>
          <a:spLocks noChangeArrowheads="1"/>
        </xdr:cNvSpPr>
      </xdr:nvSpPr>
      <xdr:spPr bwMode="auto">
        <a:xfrm>
          <a:off x="2727325" y="26204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1620308</xdr:colOff>
      <xdr:row>21</xdr:row>
      <xdr:rowOff>127001</xdr:rowOff>
    </xdr:from>
    <xdr:to>
      <xdr:col>2</xdr:col>
      <xdr:colOff>84667</xdr:colOff>
      <xdr:row>22</xdr:row>
      <xdr:rowOff>95250</xdr:rowOff>
    </xdr:to>
    <xdr:sp macro="" textlink="">
      <xdr:nvSpPr>
        <xdr:cNvPr id="14" name="Oval 3">
          <a:extLst>
            <a:ext uri="{FF2B5EF4-FFF2-40B4-BE49-F238E27FC236}">
              <a16:creationId xmlns:a16="http://schemas.microsoft.com/office/drawing/2014/main" id="{00000000-0008-0000-0100-00000E000000}"/>
            </a:ext>
          </a:extLst>
        </xdr:cNvPr>
        <xdr:cNvSpPr>
          <a:spLocks noChangeArrowheads="1"/>
        </xdr:cNvSpPr>
      </xdr:nvSpPr>
      <xdr:spPr bwMode="auto">
        <a:xfrm>
          <a:off x="2752725" y="58208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1162050</xdr:colOff>
      <xdr:row>11</xdr:row>
      <xdr:rowOff>76200</xdr:rowOff>
    </xdr:from>
    <xdr:to>
      <xdr:col>2</xdr:col>
      <xdr:colOff>104775</xdr:colOff>
      <xdr:row>12</xdr:row>
      <xdr:rowOff>85725</xdr:rowOff>
    </xdr:to>
    <xdr:sp macro="" textlink="">
      <xdr:nvSpPr>
        <xdr:cNvPr id="2083" name="Oval 1">
          <a:extLst>
            <a:ext uri="{FF2B5EF4-FFF2-40B4-BE49-F238E27FC236}">
              <a16:creationId xmlns:a16="http://schemas.microsoft.com/office/drawing/2014/main" id="{00000000-0008-0000-0200-000023080000}"/>
            </a:ext>
          </a:extLst>
        </xdr:cNvPr>
        <xdr:cNvSpPr>
          <a:spLocks noChangeArrowheads="1"/>
        </xdr:cNvSpPr>
      </xdr:nvSpPr>
      <xdr:spPr bwMode="auto">
        <a:xfrm>
          <a:off x="3190875" y="2800350"/>
          <a:ext cx="209550"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1181100</xdr:colOff>
      <xdr:row>29</xdr:row>
      <xdr:rowOff>304800</xdr:rowOff>
    </xdr:from>
    <xdr:to>
      <xdr:col>2</xdr:col>
      <xdr:colOff>104775</xdr:colOff>
      <xdr:row>30</xdr:row>
      <xdr:rowOff>104775</xdr:rowOff>
    </xdr:to>
    <xdr:sp macro="" textlink="">
      <xdr:nvSpPr>
        <xdr:cNvPr id="2084" name="Oval 2">
          <a:extLst>
            <a:ext uri="{FF2B5EF4-FFF2-40B4-BE49-F238E27FC236}">
              <a16:creationId xmlns:a16="http://schemas.microsoft.com/office/drawing/2014/main" id="{00000000-0008-0000-0200-000024080000}"/>
            </a:ext>
          </a:extLst>
        </xdr:cNvPr>
        <xdr:cNvSpPr>
          <a:spLocks noChangeArrowheads="1"/>
        </xdr:cNvSpPr>
      </xdr:nvSpPr>
      <xdr:spPr bwMode="auto">
        <a:xfrm>
          <a:off x="3209925" y="6457950"/>
          <a:ext cx="190500" cy="180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6</xdr:row>
      <xdr:rowOff>76200</xdr:rowOff>
    </xdr:from>
    <xdr:to>
      <xdr:col>3</xdr:col>
      <xdr:colOff>76200</xdr:colOff>
      <xdr:row>7</xdr:row>
      <xdr:rowOff>104775</xdr:rowOff>
    </xdr:to>
    <xdr:sp macro="" textlink="">
      <xdr:nvSpPr>
        <xdr:cNvPr id="2085" name="Oval 3">
          <a:extLst>
            <a:ext uri="{FF2B5EF4-FFF2-40B4-BE49-F238E27FC236}">
              <a16:creationId xmlns:a16="http://schemas.microsoft.com/office/drawing/2014/main" id="{00000000-0008-0000-0200-000025080000}"/>
            </a:ext>
          </a:extLst>
        </xdr:cNvPr>
        <xdr:cNvSpPr>
          <a:spLocks noChangeArrowheads="1"/>
        </xdr:cNvSpPr>
      </xdr:nvSpPr>
      <xdr:spPr bwMode="auto">
        <a:xfrm>
          <a:off x="4714875" y="1847850"/>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15</xdr:row>
      <xdr:rowOff>104775</xdr:rowOff>
    </xdr:from>
    <xdr:to>
      <xdr:col>3</xdr:col>
      <xdr:colOff>104775</xdr:colOff>
      <xdr:row>16</xdr:row>
      <xdr:rowOff>114300</xdr:rowOff>
    </xdr:to>
    <xdr:sp macro="" textlink="">
      <xdr:nvSpPr>
        <xdr:cNvPr id="2086" name="Oval 4">
          <a:extLst>
            <a:ext uri="{FF2B5EF4-FFF2-40B4-BE49-F238E27FC236}">
              <a16:creationId xmlns:a16="http://schemas.microsoft.com/office/drawing/2014/main" id="{00000000-0008-0000-0200-000026080000}"/>
            </a:ext>
          </a:extLst>
        </xdr:cNvPr>
        <xdr:cNvSpPr>
          <a:spLocks noChangeArrowheads="1"/>
        </xdr:cNvSpPr>
      </xdr:nvSpPr>
      <xdr:spPr bwMode="auto">
        <a:xfrm>
          <a:off x="4733925" y="3590925"/>
          <a:ext cx="219075"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1409700</xdr:colOff>
      <xdr:row>25</xdr:row>
      <xdr:rowOff>85725</xdr:rowOff>
    </xdr:from>
    <xdr:to>
      <xdr:col>3</xdr:col>
      <xdr:colOff>66675</xdr:colOff>
      <xdr:row>26</xdr:row>
      <xdr:rowOff>114300</xdr:rowOff>
    </xdr:to>
    <xdr:sp macro="" textlink="">
      <xdr:nvSpPr>
        <xdr:cNvPr id="2087" name="Oval 5">
          <a:extLst>
            <a:ext uri="{FF2B5EF4-FFF2-40B4-BE49-F238E27FC236}">
              <a16:creationId xmlns:a16="http://schemas.microsoft.com/office/drawing/2014/main" id="{00000000-0008-0000-0200-000027080000}"/>
            </a:ext>
          </a:extLst>
        </xdr:cNvPr>
        <xdr:cNvSpPr>
          <a:spLocks noChangeArrowheads="1"/>
        </xdr:cNvSpPr>
      </xdr:nvSpPr>
      <xdr:spPr bwMode="auto">
        <a:xfrm>
          <a:off x="4705350" y="54768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1933575</xdr:colOff>
      <xdr:row>29</xdr:row>
      <xdr:rowOff>257175</xdr:rowOff>
    </xdr:from>
    <xdr:to>
      <xdr:col>1</xdr:col>
      <xdr:colOff>76200</xdr:colOff>
      <xdr:row>30</xdr:row>
      <xdr:rowOff>76200</xdr:rowOff>
    </xdr:to>
    <xdr:sp macro="" textlink="">
      <xdr:nvSpPr>
        <xdr:cNvPr id="2088" name="Rectangle 6">
          <a:extLst>
            <a:ext uri="{FF2B5EF4-FFF2-40B4-BE49-F238E27FC236}">
              <a16:creationId xmlns:a16="http://schemas.microsoft.com/office/drawing/2014/main" id="{00000000-0008-0000-0200-000028080000}"/>
            </a:ext>
          </a:extLst>
        </xdr:cNvPr>
        <xdr:cNvSpPr>
          <a:spLocks noChangeArrowheads="1"/>
        </xdr:cNvSpPr>
      </xdr:nvSpPr>
      <xdr:spPr bwMode="auto">
        <a:xfrm>
          <a:off x="1933575" y="6410325"/>
          <a:ext cx="1714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1419225</xdr:colOff>
      <xdr:row>33</xdr:row>
      <xdr:rowOff>47625</xdr:rowOff>
    </xdr:from>
    <xdr:to>
      <xdr:col>3</xdr:col>
      <xdr:colOff>76200</xdr:colOff>
      <xdr:row>34</xdr:row>
      <xdr:rowOff>76200</xdr:rowOff>
    </xdr:to>
    <xdr:sp macro="" textlink="">
      <xdr:nvSpPr>
        <xdr:cNvPr id="2089" name="Oval 7">
          <a:extLst>
            <a:ext uri="{FF2B5EF4-FFF2-40B4-BE49-F238E27FC236}">
              <a16:creationId xmlns:a16="http://schemas.microsoft.com/office/drawing/2014/main" id="{00000000-0008-0000-0200-000029080000}"/>
            </a:ext>
          </a:extLst>
        </xdr:cNvPr>
        <xdr:cNvSpPr>
          <a:spLocks noChangeArrowheads="1"/>
        </xdr:cNvSpPr>
      </xdr:nvSpPr>
      <xdr:spPr bwMode="auto">
        <a:xfrm>
          <a:off x="4714875" y="71532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1190625</xdr:colOff>
      <xdr:row>43</xdr:row>
      <xdr:rowOff>104775</xdr:rowOff>
    </xdr:from>
    <xdr:to>
      <xdr:col>2</xdr:col>
      <xdr:colOff>123825</xdr:colOff>
      <xdr:row>44</xdr:row>
      <xdr:rowOff>104775</xdr:rowOff>
    </xdr:to>
    <xdr:sp macro="" textlink="">
      <xdr:nvSpPr>
        <xdr:cNvPr id="2090" name="Oval 9">
          <a:extLst>
            <a:ext uri="{FF2B5EF4-FFF2-40B4-BE49-F238E27FC236}">
              <a16:creationId xmlns:a16="http://schemas.microsoft.com/office/drawing/2014/main" id="{00000000-0008-0000-0200-00002A080000}"/>
            </a:ext>
          </a:extLst>
        </xdr:cNvPr>
        <xdr:cNvSpPr>
          <a:spLocks noChangeArrowheads="1"/>
        </xdr:cNvSpPr>
      </xdr:nvSpPr>
      <xdr:spPr bwMode="auto">
        <a:xfrm>
          <a:off x="3219450" y="9115425"/>
          <a:ext cx="200025"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40</xdr:row>
      <xdr:rowOff>47625</xdr:rowOff>
    </xdr:from>
    <xdr:to>
      <xdr:col>3</xdr:col>
      <xdr:colOff>104775</xdr:colOff>
      <xdr:row>41</xdr:row>
      <xdr:rowOff>76200</xdr:rowOff>
    </xdr:to>
    <xdr:sp macro="" textlink="">
      <xdr:nvSpPr>
        <xdr:cNvPr id="2091" name="Oval 10">
          <a:extLst>
            <a:ext uri="{FF2B5EF4-FFF2-40B4-BE49-F238E27FC236}">
              <a16:creationId xmlns:a16="http://schemas.microsoft.com/office/drawing/2014/main" id="{00000000-0008-0000-0200-00002B080000}"/>
            </a:ext>
          </a:extLst>
        </xdr:cNvPr>
        <xdr:cNvSpPr>
          <a:spLocks noChangeArrowheads="1"/>
        </xdr:cNvSpPr>
      </xdr:nvSpPr>
      <xdr:spPr bwMode="auto">
        <a:xfrm>
          <a:off x="4733925" y="8486775"/>
          <a:ext cx="219075"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46</xdr:row>
      <xdr:rowOff>47625</xdr:rowOff>
    </xdr:from>
    <xdr:to>
      <xdr:col>3</xdr:col>
      <xdr:colOff>76200</xdr:colOff>
      <xdr:row>47</xdr:row>
      <xdr:rowOff>76200</xdr:rowOff>
    </xdr:to>
    <xdr:sp macro="" textlink="">
      <xdr:nvSpPr>
        <xdr:cNvPr id="2092" name="Oval 11">
          <a:extLst>
            <a:ext uri="{FF2B5EF4-FFF2-40B4-BE49-F238E27FC236}">
              <a16:creationId xmlns:a16="http://schemas.microsoft.com/office/drawing/2014/main" id="{00000000-0008-0000-0200-00002C080000}"/>
            </a:ext>
          </a:extLst>
        </xdr:cNvPr>
        <xdr:cNvSpPr>
          <a:spLocks noChangeArrowheads="1"/>
        </xdr:cNvSpPr>
      </xdr:nvSpPr>
      <xdr:spPr bwMode="auto">
        <a:xfrm>
          <a:off x="4714875" y="96297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508000</xdr:colOff>
      <xdr:row>4</xdr:row>
      <xdr:rowOff>152400</xdr:rowOff>
    </xdr:from>
    <xdr:to>
      <xdr:col>22</xdr:col>
      <xdr:colOff>400073</xdr:colOff>
      <xdr:row>31</xdr:row>
      <xdr:rowOff>76200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3804900" y="1536700"/>
          <a:ext cx="5930900" cy="50673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Explanation:</a:t>
          </a: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0" i="0" u="none" strike="noStrike" baseline="0">
              <a:solidFill>
                <a:srgbClr val="000000"/>
              </a:solidFill>
              <a:latin typeface="Arial"/>
              <a:ea typeface="Arial"/>
              <a:cs typeface="Arial"/>
            </a:rPr>
            <a:t>This structure -- starting with  true disease prevalence -- may seem counterintuitive at first, but has important advantages over starting with the test results. I.e.,</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(1) Reliance on sensitivity / specificity:</a:t>
          </a:r>
          <a:r>
            <a:rPr lang="en-US" sz="1200" b="0" i="0" u="none" strike="noStrike" baseline="0">
              <a:solidFill>
                <a:srgbClr val="000000"/>
              </a:solidFill>
              <a:latin typeface="Arial"/>
              <a:ea typeface="Arial"/>
              <a:cs typeface="Arial"/>
            </a:rPr>
            <a:t> This structure allows indicating test performance with sensitivity / specificity, which are independent of disease prevalence. </a:t>
          </a:r>
        </a:p>
        <a:p>
          <a:pPr algn="l" rtl="0">
            <a:defRPr sz="1000"/>
          </a:pPr>
          <a:r>
            <a:rPr lang="en-US" sz="1200" b="0" i="0" u="none" strike="noStrike" baseline="0">
              <a:solidFill>
                <a:srgbClr val="000000"/>
              </a:solidFill>
              <a:latin typeface="Arial"/>
              <a:ea typeface="Arial"/>
              <a:cs typeface="Arial"/>
            </a:rPr>
            <a:t>     In contrast, starting with test results requires then using positive and negative predictive values, which depend on both sensitivity / specificity and disease prevalence, thus forcing use of a complex, derived probability in the tree, harder to interpret and prone to error.</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(2) Checking comparability of the populations in the different decision arms: </a:t>
          </a:r>
          <a:r>
            <a:rPr lang="en-US" sz="1200" b="0" i="0" u="none" strike="noStrike" baseline="0">
              <a:solidFill>
                <a:srgbClr val="000000"/>
              </a:solidFill>
              <a:latin typeface="Arial"/>
              <a:ea typeface="Arial"/>
              <a:cs typeface="Arial"/>
            </a:rPr>
            <a:t>Using this structure, we can be sure that the disease prevalence is the same for all test strategy arms, which is of course critical for a proper comparison.</a:t>
          </a:r>
        </a:p>
        <a:p>
          <a:pPr algn="l" rtl="0">
            <a:defRPr sz="1000"/>
          </a:pPr>
          <a:r>
            <a:rPr lang="en-US" sz="1200" b="0" i="0" u="none" strike="noStrike" baseline="0">
              <a:solidFill>
                <a:srgbClr val="000000"/>
              </a:solidFill>
              <a:latin typeface="Arial"/>
              <a:ea typeface="Arial"/>
              <a:cs typeface="Arial"/>
            </a:rPr>
            <a:t>     In contrast, if we start with test results, there is no one place in the tree to verify equal disease prevalence. Instead, it is necessary to very carefully determine the true disease status of each terminal node and add up the associated path probabilities to verify equal disease prevalence.</a:t>
          </a:r>
        </a:p>
        <a:p>
          <a:pPr algn="l" rtl="0">
            <a:defRPr sz="1000"/>
          </a:pP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showGridLines="0" tabSelected="1" zoomScale="90" zoomScaleNormal="90" workbookViewId="0">
      <selection activeCell="G14" sqref="G14"/>
    </sheetView>
  </sheetViews>
  <sheetFormatPr defaultColWidth="11.42578125" defaultRowHeight="15" x14ac:dyDescent="0.25"/>
  <cols>
    <col min="1" max="1" width="23.5703125" style="57" customWidth="1"/>
    <col min="2" max="2" width="30.5703125" style="57" customWidth="1"/>
    <col min="3" max="3" width="28.42578125" style="57" customWidth="1"/>
    <col min="4" max="4" width="12.42578125" style="57" customWidth="1"/>
    <col min="5" max="5" width="17.140625" style="57" customWidth="1"/>
    <col min="6" max="6" width="2.140625" style="59" customWidth="1"/>
    <col min="7" max="7" width="20.42578125" style="57" customWidth="1"/>
    <col min="8" max="8" width="17.140625" style="57" customWidth="1"/>
    <col min="9" max="9" width="2.7109375" style="58" customWidth="1"/>
    <col min="10" max="10" width="17.85546875" style="57" customWidth="1"/>
    <col min="11" max="11" width="18" style="57" customWidth="1"/>
    <col min="12" max="12" width="16.7109375" style="57" customWidth="1"/>
    <col min="13" max="16384" width="11.42578125" style="57"/>
  </cols>
  <sheetData>
    <row r="1" spans="1:12" s="98" customFormat="1" ht="39" customHeight="1" x14ac:dyDescent="0.25">
      <c r="A1" s="25" t="s">
        <v>63</v>
      </c>
      <c r="B1" s="97"/>
      <c r="C1" s="97"/>
      <c r="D1" s="97"/>
      <c r="E1" s="97"/>
      <c r="F1" s="59"/>
    </row>
    <row r="2" spans="1:12" ht="48" customHeight="1" x14ac:dyDescent="0.25">
      <c r="A2" s="59"/>
      <c r="B2" s="59"/>
      <c r="C2" s="59"/>
    </row>
    <row r="3" spans="1:12" s="100" customFormat="1" ht="33" customHeight="1" x14ac:dyDescent="0.2">
      <c r="A3" s="102" t="s">
        <v>70</v>
      </c>
      <c r="B3" s="101"/>
      <c r="C3" s="101"/>
      <c r="D3" s="101"/>
      <c r="E3" s="101"/>
      <c r="F3" s="101"/>
      <c r="G3" s="101"/>
      <c r="H3" s="99"/>
      <c r="I3" s="99"/>
      <c r="J3" s="99"/>
    </row>
    <row r="4" spans="1:12" s="63" customFormat="1" ht="6.75" customHeight="1" x14ac:dyDescent="0.25">
      <c r="A4" s="65"/>
      <c r="F4" s="59"/>
      <c r="I4" s="64"/>
    </row>
    <row r="5" spans="1:12" s="94" customFormat="1" ht="59.25" customHeight="1" x14ac:dyDescent="0.3">
      <c r="A5" s="90" t="s">
        <v>10</v>
      </c>
      <c r="B5" s="90" t="s">
        <v>43</v>
      </c>
      <c r="C5" s="91" t="s">
        <v>9</v>
      </c>
      <c r="D5" s="91" t="s">
        <v>60</v>
      </c>
      <c r="E5" s="90" t="s">
        <v>59</v>
      </c>
      <c r="F5" s="92"/>
      <c r="G5" s="106" t="s">
        <v>37</v>
      </c>
      <c r="H5" s="106"/>
      <c r="I5" s="93"/>
      <c r="J5" s="106" t="s">
        <v>38</v>
      </c>
      <c r="K5" s="106"/>
      <c r="L5" s="106"/>
    </row>
    <row r="6" spans="1:12" s="61" customFormat="1" ht="36" x14ac:dyDescent="0.3">
      <c r="F6" s="92"/>
      <c r="G6" s="95" t="s">
        <v>58</v>
      </c>
      <c r="H6" s="95" t="s">
        <v>57</v>
      </c>
      <c r="I6" s="96"/>
      <c r="J6" s="95" t="s">
        <v>61</v>
      </c>
      <c r="K6" s="95" t="s">
        <v>62</v>
      </c>
      <c r="L6" s="95" t="s">
        <v>57</v>
      </c>
    </row>
    <row r="7" spans="1:12" s="61" customFormat="1" ht="10.5" customHeight="1" x14ac:dyDescent="0.25">
      <c r="F7" s="59"/>
      <c r="I7" s="62"/>
    </row>
    <row r="8" spans="1:12" s="66" customFormat="1" ht="15.75" x14ac:dyDescent="0.25">
      <c r="F8" s="67"/>
      <c r="G8" s="68"/>
      <c r="I8" s="68"/>
      <c r="J8" s="69"/>
      <c r="K8" s="69"/>
      <c r="L8" s="69"/>
    </row>
    <row r="9" spans="1:12" s="66" customFormat="1" ht="15.75" x14ac:dyDescent="0.25">
      <c r="C9" s="70" t="s">
        <v>68</v>
      </c>
      <c r="D9" s="66">
        <f>C10</f>
        <v>0</v>
      </c>
      <c r="E9" s="66">
        <f>$A$27*D9</f>
        <v>0</v>
      </c>
      <c r="F9" s="67"/>
      <c r="G9" s="105"/>
      <c r="H9" s="66">
        <f>E9*G9</f>
        <v>0</v>
      </c>
      <c r="I9" s="68"/>
      <c r="J9" s="105"/>
      <c r="K9" s="105"/>
      <c r="L9" s="69">
        <f>E9*(J9+K9)</f>
        <v>0</v>
      </c>
    </row>
    <row r="10" spans="1:12" s="66" customFormat="1" ht="15.75" x14ac:dyDescent="0.25">
      <c r="C10" s="104">
        <v>0</v>
      </c>
      <c r="F10" s="67"/>
      <c r="G10" s="68"/>
      <c r="I10" s="68"/>
      <c r="J10" s="69"/>
      <c r="K10" s="69"/>
    </row>
    <row r="11" spans="1:12" s="66" customFormat="1" ht="15.75" x14ac:dyDescent="0.25">
      <c r="B11" s="70" t="s">
        <v>6</v>
      </c>
      <c r="C11" s="72"/>
      <c r="F11" s="67"/>
      <c r="G11" s="68"/>
      <c r="I11" s="68"/>
      <c r="J11" s="69"/>
      <c r="K11" s="69"/>
      <c r="L11" s="69"/>
    </row>
    <row r="12" spans="1:12" s="66" customFormat="1" ht="15.75" x14ac:dyDescent="0.25">
      <c r="B12" s="71"/>
      <c r="C12" s="72"/>
      <c r="F12" s="67"/>
      <c r="I12" s="68"/>
      <c r="J12" s="69"/>
      <c r="K12" s="69"/>
    </row>
    <row r="13" spans="1:12" s="66" customFormat="1" ht="13.5" customHeight="1" x14ac:dyDescent="0.25">
      <c r="B13" s="72"/>
      <c r="C13" s="72"/>
      <c r="F13" s="67"/>
      <c r="I13" s="68"/>
      <c r="J13" s="69"/>
      <c r="K13" s="69"/>
    </row>
    <row r="14" spans="1:12" s="66" customFormat="1" ht="15.75" x14ac:dyDescent="0.25">
      <c r="B14" s="72"/>
      <c r="C14" s="73" t="s">
        <v>69</v>
      </c>
      <c r="D14" s="66">
        <f>C15</f>
        <v>1</v>
      </c>
      <c r="E14" s="66">
        <f>$A$27*D14</f>
        <v>100</v>
      </c>
      <c r="F14" s="67"/>
      <c r="G14" s="105"/>
      <c r="H14" s="66">
        <f>E14*G14</f>
        <v>0</v>
      </c>
      <c r="I14" s="68"/>
      <c r="J14" s="105"/>
      <c r="K14" s="105"/>
      <c r="L14" s="69">
        <f>E14*(J14+K14)</f>
        <v>0</v>
      </c>
    </row>
    <row r="15" spans="1:12" s="66" customFormat="1" ht="15.75" x14ac:dyDescent="0.25">
      <c r="B15" s="72"/>
      <c r="C15" s="66">
        <f>1-C10</f>
        <v>1</v>
      </c>
      <c r="F15" s="67"/>
      <c r="G15" s="68"/>
      <c r="I15" s="68"/>
      <c r="J15" s="69"/>
      <c r="K15" s="69"/>
    </row>
    <row r="16" spans="1:12" s="66" customFormat="1" ht="15.75" x14ac:dyDescent="0.25">
      <c r="A16" s="68" t="s">
        <v>65</v>
      </c>
      <c r="B16" s="72"/>
      <c r="F16" s="67"/>
      <c r="G16" s="68"/>
      <c r="H16" s="74">
        <f>SUM(H9:H14)</f>
        <v>0</v>
      </c>
      <c r="I16" s="75"/>
      <c r="J16" s="69"/>
      <c r="K16" s="69"/>
      <c r="L16" s="76">
        <f>SUM(L9:L14)</f>
        <v>0</v>
      </c>
    </row>
    <row r="17" spans="1:12" s="66" customFormat="1" ht="15.75" x14ac:dyDescent="0.25">
      <c r="A17" s="77" t="s">
        <v>66</v>
      </c>
      <c r="B17" s="72"/>
      <c r="F17" s="67"/>
      <c r="I17" s="68"/>
      <c r="J17" s="69"/>
      <c r="K17" s="69"/>
    </row>
    <row r="18" spans="1:12" s="66" customFormat="1" ht="15.75" x14ac:dyDescent="0.25">
      <c r="A18" s="68" t="str">
        <f>"(n = "&amp;A27&amp;")"</f>
        <v>(n = 100)</v>
      </c>
      <c r="B18" s="72"/>
      <c r="D18" s="78">
        <f>SUM(D8:D16)</f>
        <v>1</v>
      </c>
      <c r="E18" s="75"/>
      <c r="F18" s="67"/>
    </row>
    <row r="19" spans="1:12" s="66" customFormat="1" ht="15.75" x14ac:dyDescent="0.25">
      <c r="A19" s="68"/>
      <c r="B19" s="72"/>
      <c r="F19" s="67"/>
      <c r="G19" s="68"/>
      <c r="I19" s="68"/>
      <c r="J19" s="69"/>
      <c r="K19" s="69"/>
      <c r="L19" s="69"/>
    </row>
    <row r="20" spans="1:12" s="66" customFormat="1" ht="15.75" x14ac:dyDescent="0.25">
      <c r="B20" s="72"/>
      <c r="C20" s="70" t="s">
        <v>56</v>
      </c>
      <c r="D20" s="66">
        <f>C21</f>
        <v>0</v>
      </c>
      <c r="E20" s="66">
        <f>$A$27*D20</f>
        <v>0</v>
      </c>
      <c r="F20" s="67"/>
      <c r="G20" s="105"/>
      <c r="H20" s="66">
        <f>E20*G20</f>
        <v>0</v>
      </c>
      <c r="I20" s="68"/>
      <c r="J20" s="105"/>
      <c r="K20" s="105"/>
      <c r="L20" s="69">
        <f>E20*(J20+K20)</f>
        <v>0</v>
      </c>
    </row>
    <row r="21" spans="1:12" s="66" customFormat="1" ht="15.75" x14ac:dyDescent="0.25">
      <c r="B21" s="72"/>
      <c r="C21" s="104"/>
      <c r="F21" s="67"/>
      <c r="G21" s="68"/>
      <c r="I21" s="68"/>
      <c r="J21" s="69"/>
      <c r="K21" s="69"/>
    </row>
    <row r="22" spans="1:12" s="66" customFormat="1" ht="15.75" x14ac:dyDescent="0.25">
      <c r="B22" s="79" t="s">
        <v>67</v>
      </c>
      <c r="C22" s="72"/>
      <c r="F22" s="67"/>
      <c r="G22" s="68"/>
      <c r="I22" s="68"/>
      <c r="J22" s="69"/>
      <c r="K22" s="69"/>
      <c r="L22" s="69"/>
    </row>
    <row r="23" spans="1:12" s="66" customFormat="1" ht="15.75" x14ac:dyDescent="0.25">
      <c r="C23" s="72"/>
      <c r="F23" s="67"/>
      <c r="I23" s="68"/>
      <c r="J23" s="69"/>
      <c r="K23" s="69"/>
    </row>
    <row r="24" spans="1:12" s="66" customFormat="1" ht="16.5" customHeight="1" x14ac:dyDescent="0.25">
      <c r="C24" s="72"/>
      <c r="F24" s="67"/>
      <c r="G24" s="68"/>
      <c r="I24" s="68"/>
      <c r="J24" s="69"/>
      <c r="K24" s="69"/>
      <c r="L24" s="69"/>
    </row>
    <row r="25" spans="1:12" s="66" customFormat="1" ht="15.75" x14ac:dyDescent="0.25">
      <c r="C25" s="73" t="s">
        <v>55</v>
      </c>
      <c r="D25" s="66">
        <f>C26</f>
        <v>1</v>
      </c>
      <c r="E25" s="66">
        <f>$A$27*D25</f>
        <v>100</v>
      </c>
      <c r="F25" s="67"/>
      <c r="G25" s="105"/>
      <c r="H25" s="66">
        <f>E25*G25</f>
        <v>0</v>
      </c>
      <c r="I25" s="68"/>
      <c r="J25" s="105"/>
      <c r="K25" s="105"/>
      <c r="L25" s="69">
        <f>E25*(J25+K25)</f>
        <v>0</v>
      </c>
    </row>
    <row r="26" spans="1:12" s="66" customFormat="1" ht="15.75" x14ac:dyDescent="0.25">
      <c r="A26" s="80" t="s">
        <v>54</v>
      </c>
      <c r="C26" s="66">
        <f>1-C21</f>
        <v>1</v>
      </c>
      <c r="F26" s="67"/>
      <c r="G26" s="68"/>
      <c r="I26" s="68"/>
      <c r="J26" s="69"/>
      <c r="K26" s="69"/>
    </row>
    <row r="27" spans="1:12" s="66" customFormat="1" ht="15.75" x14ac:dyDescent="0.25">
      <c r="A27" s="80">
        <v>100</v>
      </c>
      <c r="D27" s="78">
        <f>SUM(D19:D26)</f>
        <v>1</v>
      </c>
      <c r="E27" s="75"/>
      <c r="F27" s="67"/>
      <c r="H27" s="74">
        <f>SUM(H20:H26)</f>
        <v>0</v>
      </c>
      <c r="I27" s="75"/>
      <c r="L27" s="76">
        <f>SUM(L20:L26)</f>
        <v>0</v>
      </c>
    </row>
    <row r="28" spans="1:12" s="66" customFormat="1" ht="12" customHeight="1" x14ac:dyDescent="0.25">
      <c r="D28" s="81"/>
      <c r="E28" s="81"/>
      <c r="F28" s="67"/>
      <c r="H28" s="81"/>
      <c r="I28" s="82"/>
      <c r="L28" s="83"/>
    </row>
    <row r="29" spans="1:12" s="66" customFormat="1" ht="21" customHeight="1" x14ac:dyDescent="0.25">
      <c r="F29" s="67"/>
      <c r="G29" s="84" t="s">
        <v>8</v>
      </c>
      <c r="H29" s="85">
        <f>H27-H16</f>
        <v>0</v>
      </c>
      <c r="I29" s="75"/>
      <c r="J29" s="68"/>
      <c r="K29" s="84" t="s">
        <v>8</v>
      </c>
      <c r="L29" s="86">
        <f>L27-L16</f>
        <v>0</v>
      </c>
    </row>
    <row r="30" spans="1:12" s="66" customFormat="1" ht="12" customHeight="1" x14ac:dyDescent="0.25">
      <c r="F30" s="67"/>
      <c r="G30" s="82"/>
      <c r="H30" s="87"/>
      <c r="I30" s="75"/>
      <c r="J30" s="82"/>
      <c r="K30" s="82"/>
      <c r="L30" s="88"/>
    </row>
    <row r="31" spans="1:12" s="66" customFormat="1" ht="22.5" customHeight="1" x14ac:dyDescent="0.25">
      <c r="F31" s="67"/>
      <c r="H31" s="84" t="s">
        <v>42</v>
      </c>
      <c r="I31" s="89"/>
      <c r="J31" s="86" t="e">
        <f>IF(L29/-H29&gt;0,L29/-H29,"Dominant")</f>
        <v>#DIV/0!</v>
      </c>
      <c r="K31" s="88"/>
    </row>
    <row r="32" spans="1:12" ht="18" x14ac:dyDescent="0.25">
      <c r="B32" s="59"/>
      <c r="C32" s="59"/>
      <c r="J32" s="60" t="e">
        <f>IF(L29/-H29&gt;0,"per DALY averted","")</f>
        <v>#DIV/0!</v>
      </c>
    </row>
    <row r="33" spans="1:3" x14ac:dyDescent="0.25">
      <c r="A33" s="59"/>
      <c r="B33" s="59"/>
      <c r="C33" s="59"/>
    </row>
    <row r="34" spans="1:3" x14ac:dyDescent="0.25">
      <c r="A34" s="59"/>
      <c r="B34" s="59"/>
      <c r="C34" s="59"/>
    </row>
    <row r="35" spans="1:3" x14ac:dyDescent="0.25">
      <c r="A35" s="59"/>
      <c r="B35" s="59"/>
      <c r="C35" s="59"/>
    </row>
    <row r="36" spans="1:3" x14ac:dyDescent="0.25">
      <c r="A36" s="59"/>
      <c r="B36" s="59"/>
      <c r="C36" s="59"/>
    </row>
    <row r="37" spans="1:3" x14ac:dyDescent="0.25">
      <c r="A37" s="59"/>
      <c r="B37" s="59"/>
      <c r="C37" s="59"/>
    </row>
  </sheetData>
  <mergeCells count="2">
    <mergeCell ref="G5:H5"/>
    <mergeCell ref="J5:L5"/>
  </mergeCells>
  <pageMargins left="0.75" right="0.75" top="1" bottom="1" header="0.5" footer="0.5"/>
  <pageSetup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29F8D-F4A4-42D5-9419-64924047ED5F}">
  <dimension ref="A1:L37"/>
  <sheetViews>
    <sheetView showGridLines="0" zoomScale="90" zoomScaleNormal="90" workbookViewId="0">
      <selection activeCell="E8" sqref="E8"/>
    </sheetView>
  </sheetViews>
  <sheetFormatPr defaultColWidth="11.42578125" defaultRowHeight="15" x14ac:dyDescent="0.25"/>
  <cols>
    <col min="1" max="1" width="23.5703125" style="57" customWidth="1"/>
    <col min="2" max="2" width="30.5703125" style="57" customWidth="1"/>
    <col min="3" max="3" width="28.42578125" style="57" customWidth="1"/>
    <col min="4" max="4" width="13.7109375" style="57" hidden="1" customWidth="1"/>
    <col min="5" max="5" width="17.140625" style="57" customWidth="1"/>
    <col min="6" max="6" width="2.140625" style="111" customWidth="1"/>
    <col min="7" max="7" width="20.42578125" style="57" customWidth="1"/>
    <col min="8" max="8" width="17.140625" style="57" customWidth="1"/>
    <col min="9" max="9" width="2.7109375" style="58" customWidth="1"/>
    <col min="10" max="10" width="17.85546875" style="57" customWidth="1"/>
    <col min="11" max="11" width="18" style="57" customWidth="1"/>
    <col min="12" max="12" width="16.7109375" style="57" customWidth="1"/>
    <col min="13" max="16384" width="11.42578125" style="57"/>
  </cols>
  <sheetData>
    <row r="1" spans="1:12" s="100" customFormat="1" ht="39" customHeight="1" x14ac:dyDescent="0.25">
      <c r="A1" s="109" t="s">
        <v>63</v>
      </c>
      <c r="B1" s="110"/>
      <c r="C1" s="110"/>
      <c r="D1" s="110"/>
      <c r="E1" s="110"/>
      <c r="F1" s="111"/>
      <c r="G1" s="100" t="s">
        <v>71</v>
      </c>
    </row>
    <row r="2" spans="1:12" ht="48" customHeight="1" x14ac:dyDescent="0.25">
      <c r="A2" s="111"/>
      <c r="B2" s="111"/>
      <c r="C2" s="111"/>
    </row>
    <row r="3" spans="1:12" s="100" customFormat="1" ht="33" customHeight="1" x14ac:dyDescent="0.2">
      <c r="A3" s="112" t="s">
        <v>72</v>
      </c>
      <c r="B3" s="113"/>
      <c r="C3" s="113"/>
      <c r="D3" s="113"/>
      <c r="E3" s="113"/>
      <c r="F3" s="113"/>
      <c r="G3" s="113"/>
      <c r="H3" s="114"/>
      <c r="I3" s="114"/>
      <c r="J3" s="114"/>
    </row>
    <row r="4" spans="1:12" s="63" customFormat="1" ht="6.75" customHeight="1" x14ac:dyDescent="0.25">
      <c r="A4" s="65"/>
      <c r="F4" s="111"/>
      <c r="I4" s="64"/>
    </row>
    <row r="5" spans="1:12" s="94" customFormat="1" ht="59.25" customHeight="1" x14ac:dyDescent="0.3">
      <c r="A5" s="103" t="s">
        <v>10</v>
      </c>
      <c r="B5" s="103" t="s">
        <v>43</v>
      </c>
      <c r="C5" s="91" t="s">
        <v>9</v>
      </c>
      <c r="D5" s="91" t="s">
        <v>60</v>
      </c>
      <c r="E5" s="103" t="s">
        <v>59</v>
      </c>
      <c r="F5" s="115"/>
      <c r="G5" s="106" t="s">
        <v>37</v>
      </c>
      <c r="H5" s="106"/>
      <c r="I5" s="93"/>
      <c r="J5" s="106" t="s">
        <v>38</v>
      </c>
      <c r="K5" s="106"/>
      <c r="L5" s="106"/>
    </row>
    <row r="6" spans="1:12" s="61" customFormat="1" ht="36" x14ac:dyDescent="0.3">
      <c r="F6" s="115"/>
      <c r="G6" s="95" t="s">
        <v>58</v>
      </c>
      <c r="H6" s="95" t="s">
        <v>57</v>
      </c>
      <c r="I6" s="96"/>
      <c r="J6" s="95" t="s">
        <v>61</v>
      </c>
      <c r="K6" s="95" t="s">
        <v>62</v>
      </c>
      <c r="L6" s="95" t="s">
        <v>57</v>
      </c>
    </row>
    <row r="7" spans="1:12" s="61" customFormat="1" ht="10.5" customHeight="1" x14ac:dyDescent="0.25">
      <c r="F7" s="111"/>
      <c r="I7" s="62"/>
    </row>
    <row r="8" spans="1:12" s="66" customFormat="1" ht="15.75" x14ac:dyDescent="0.25">
      <c r="F8" s="116"/>
      <c r="G8" s="68"/>
      <c r="I8" s="68"/>
      <c r="J8" s="69"/>
      <c r="K8" s="69"/>
      <c r="L8" s="69"/>
    </row>
    <row r="9" spans="1:12" s="66" customFormat="1" ht="15.75" x14ac:dyDescent="0.25">
      <c r="C9" s="70" t="s">
        <v>56</v>
      </c>
      <c r="D9" s="66">
        <f>C10</f>
        <v>0.4</v>
      </c>
      <c r="E9" s="66">
        <f>$A$27*D9</f>
        <v>40</v>
      </c>
      <c r="F9" s="116"/>
      <c r="G9" s="68">
        <v>7</v>
      </c>
      <c r="H9" s="66">
        <f>E9*G9</f>
        <v>280</v>
      </c>
      <c r="I9" s="68"/>
      <c r="J9" s="69">
        <v>0</v>
      </c>
      <c r="K9" s="69">
        <v>6000</v>
      </c>
      <c r="L9" s="69">
        <f>E9*(J9+K9)</f>
        <v>240000</v>
      </c>
    </row>
    <row r="10" spans="1:12" s="66" customFormat="1" ht="15.75" x14ac:dyDescent="0.25">
      <c r="C10" s="71">
        <v>0.4</v>
      </c>
      <c r="F10" s="116"/>
      <c r="G10" s="68"/>
      <c r="I10" s="68"/>
      <c r="J10" s="69"/>
      <c r="K10" s="69"/>
    </row>
    <row r="11" spans="1:12" s="66" customFormat="1" ht="15.75" x14ac:dyDescent="0.25">
      <c r="B11" s="70" t="s">
        <v>73</v>
      </c>
      <c r="C11" s="72"/>
      <c r="F11" s="116"/>
      <c r="G11" s="68"/>
      <c r="I11" s="68"/>
      <c r="J11" s="69"/>
      <c r="K11" s="69"/>
      <c r="L11" s="69"/>
    </row>
    <row r="12" spans="1:12" s="66" customFormat="1" ht="15.75" x14ac:dyDescent="0.25">
      <c r="B12" s="71"/>
      <c r="C12" s="72"/>
      <c r="F12" s="116"/>
      <c r="I12" s="68"/>
      <c r="J12" s="69"/>
      <c r="K12" s="69"/>
    </row>
    <row r="13" spans="1:12" s="66" customFormat="1" ht="13.5" customHeight="1" x14ac:dyDescent="0.25">
      <c r="B13" s="72"/>
      <c r="C13" s="72"/>
      <c r="F13" s="116"/>
      <c r="I13" s="68"/>
      <c r="J13" s="69"/>
      <c r="K13" s="69"/>
    </row>
    <row r="14" spans="1:12" s="66" customFormat="1" ht="15.75" x14ac:dyDescent="0.25">
      <c r="B14" s="72"/>
      <c r="C14" s="73" t="s">
        <v>55</v>
      </c>
      <c r="D14" s="66">
        <f>C15</f>
        <v>0.6</v>
      </c>
      <c r="E14" s="66">
        <f>$A$27*D14</f>
        <v>60</v>
      </c>
      <c r="F14" s="116"/>
      <c r="G14" s="68">
        <v>0</v>
      </c>
      <c r="H14" s="66">
        <f>E14*G14</f>
        <v>0</v>
      </c>
      <c r="I14" s="68"/>
      <c r="J14" s="69">
        <v>0</v>
      </c>
      <c r="K14" s="69">
        <v>0</v>
      </c>
      <c r="L14" s="69">
        <f>E14*(J14+K14)</f>
        <v>0</v>
      </c>
    </row>
    <row r="15" spans="1:12" s="66" customFormat="1" ht="15.75" x14ac:dyDescent="0.25">
      <c r="B15" s="72"/>
      <c r="C15" s="66">
        <f>1-C10</f>
        <v>0.6</v>
      </c>
      <c r="F15" s="116"/>
      <c r="G15" s="68"/>
      <c r="I15" s="68"/>
      <c r="J15" s="69"/>
      <c r="K15" s="69"/>
    </row>
    <row r="16" spans="1:12" s="66" customFormat="1" ht="15.75" x14ac:dyDescent="0.25">
      <c r="A16" s="68" t="s">
        <v>1</v>
      </c>
      <c r="B16" s="72"/>
      <c r="F16" s="116"/>
      <c r="G16" s="68"/>
      <c r="H16" s="74">
        <f>SUM(H9:H14)</f>
        <v>280</v>
      </c>
      <c r="I16" s="75"/>
      <c r="J16" s="69"/>
      <c r="K16" s="69"/>
      <c r="L16" s="76">
        <f>SUM(L9:L14)</f>
        <v>240000</v>
      </c>
    </row>
    <row r="17" spans="1:12" s="66" customFormat="1" ht="15.75" x14ac:dyDescent="0.25">
      <c r="A17" s="77" t="s">
        <v>74</v>
      </c>
      <c r="B17" s="72"/>
      <c r="F17" s="116"/>
      <c r="I17" s="68"/>
      <c r="J17" s="69"/>
      <c r="K17" s="69"/>
    </row>
    <row r="18" spans="1:12" s="66" customFormat="1" ht="15.75" x14ac:dyDescent="0.25">
      <c r="A18" s="68" t="str">
        <f>"(n = "&amp;A27&amp;")"</f>
        <v>(n = 100)</v>
      </c>
      <c r="B18" s="72"/>
      <c r="D18" s="78">
        <f>SUM(D8:D16)</f>
        <v>1</v>
      </c>
      <c r="E18" s="75"/>
      <c r="F18" s="116"/>
    </row>
    <row r="19" spans="1:12" s="66" customFormat="1" ht="15.75" x14ac:dyDescent="0.25">
      <c r="A19" s="68"/>
      <c r="B19" s="72"/>
      <c r="F19" s="116"/>
      <c r="G19" s="68"/>
      <c r="I19" s="68"/>
      <c r="J19" s="69"/>
      <c r="K19" s="69"/>
      <c r="L19" s="69"/>
    </row>
    <row r="20" spans="1:12" s="66" customFormat="1" ht="15.75" x14ac:dyDescent="0.25">
      <c r="B20" s="72"/>
      <c r="C20" s="70" t="s">
        <v>56</v>
      </c>
      <c r="D20" s="66">
        <f>C21</f>
        <v>0.2</v>
      </c>
      <c r="E20" s="66">
        <f>$A$27*D20</f>
        <v>20</v>
      </c>
      <c r="F20" s="116"/>
      <c r="G20" s="68">
        <v>7</v>
      </c>
      <c r="H20" s="66">
        <f>E20*G20</f>
        <v>140</v>
      </c>
      <c r="I20" s="68"/>
      <c r="J20" s="69">
        <v>100</v>
      </c>
      <c r="K20" s="69">
        <v>6000</v>
      </c>
      <c r="L20" s="69">
        <f>E20*(J20+K20)</f>
        <v>122000</v>
      </c>
    </row>
    <row r="21" spans="1:12" s="66" customFormat="1" ht="15.75" x14ac:dyDescent="0.25">
      <c r="B21" s="72"/>
      <c r="C21" s="71">
        <v>0.2</v>
      </c>
      <c r="F21" s="116"/>
      <c r="G21" s="68"/>
      <c r="I21" s="68"/>
      <c r="J21" s="69"/>
      <c r="K21" s="69"/>
    </row>
    <row r="22" spans="1:12" s="66" customFormat="1" ht="15.75" x14ac:dyDescent="0.25">
      <c r="B22" s="79" t="s">
        <v>75</v>
      </c>
      <c r="C22" s="72"/>
      <c r="F22" s="116"/>
      <c r="G22" s="68"/>
      <c r="I22" s="68"/>
      <c r="J22" s="69"/>
      <c r="K22" s="69"/>
      <c r="L22" s="69"/>
    </row>
    <row r="23" spans="1:12" s="66" customFormat="1" ht="15.75" x14ac:dyDescent="0.25">
      <c r="B23" s="66" t="s">
        <v>76</v>
      </c>
      <c r="C23" s="72"/>
      <c r="F23" s="116"/>
      <c r="I23" s="68"/>
      <c r="J23" s="69"/>
      <c r="K23" s="69"/>
    </row>
    <row r="24" spans="1:12" s="66" customFormat="1" ht="16.5" customHeight="1" x14ac:dyDescent="0.25">
      <c r="C24" s="72"/>
      <c r="F24" s="116"/>
      <c r="G24" s="68"/>
      <c r="I24" s="68"/>
      <c r="J24" s="69"/>
      <c r="K24" s="69"/>
      <c r="L24" s="69"/>
    </row>
    <row r="25" spans="1:12" s="66" customFormat="1" ht="15.75" x14ac:dyDescent="0.25">
      <c r="C25" s="73" t="s">
        <v>55</v>
      </c>
      <c r="D25" s="66">
        <f>C26</f>
        <v>0.8</v>
      </c>
      <c r="E25" s="66">
        <f>$A$27*D25</f>
        <v>80</v>
      </c>
      <c r="F25" s="116"/>
      <c r="G25" s="68">
        <v>0</v>
      </c>
      <c r="H25" s="66">
        <f>E25*G25</f>
        <v>0</v>
      </c>
      <c r="I25" s="68"/>
      <c r="J25" s="69">
        <v>100</v>
      </c>
      <c r="K25" s="69">
        <v>0</v>
      </c>
      <c r="L25" s="69">
        <f>E25*(J25+K25)</f>
        <v>8000</v>
      </c>
    </row>
    <row r="26" spans="1:12" s="66" customFormat="1" ht="15.75" x14ac:dyDescent="0.25">
      <c r="A26" s="80" t="s">
        <v>54</v>
      </c>
      <c r="C26" s="66">
        <f>1-C21</f>
        <v>0.8</v>
      </c>
      <c r="F26" s="116"/>
      <c r="G26" s="68"/>
      <c r="I26" s="68"/>
      <c r="J26" s="69"/>
      <c r="K26" s="69"/>
    </row>
    <row r="27" spans="1:12" s="66" customFormat="1" ht="15.75" x14ac:dyDescent="0.25">
      <c r="A27" s="80">
        <v>100</v>
      </c>
      <c r="D27" s="78">
        <f>SUM(D19:D26)</f>
        <v>1</v>
      </c>
      <c r="E27" s="75"/>
      <c r="F27" s="116"/>
      <c r="H27" s="74">
        <f>SUM(H20:H26)</f>
        <v>140</v>
      </c>
      <c r="I27" s="75"/>
      <c r="L27" s="76">
        <f>SUM(L20:L26)</f>
        <v>130000</v>
      </c>
    </row>
    <row r="28" spans="1:12" s="66" customFormat="1" ht="12" customHeight="1" x14ac:dyDescent="0.25">
      <c r="D28" s="81"/>
      <c r="E28" s="81"/>
      <c r="F28" s="116"/>
      <c r="H28" s="81"/>
      <c r="I28" s="82"/>
      <c r="L28" s="83"/>
    </row>
    <row r="29" spans="1:12" s="66" customFormat="1" ht="21" customHeight="1" x14ac:dyDescent="0.25">
      <c r="F29" s="116"/>
      <c r="G29" s="84" t="s">
        <v>8</v>
      </c>
      <c r="H29" s="85">
        <f>H27-H16</f>
        <v>-140</v>
      </c>
      <c r="I29" s="75"/>
      <c r="J29" s="68"/>
      <c r="K29" s="84" t="s">
        <v>8</v>
      </c>
      <c r="L29" s="86">
        <f>L27-L16</f>
        <v>-110000</v>
      </c>
    </row>
    <row r="30" spans="1:12" s="66" customFormat="1" ht="12" customHeight="1" x14ac:dyDescent="0.25">
      <c r="F30" s="116"/>
      <c r="G30" s="82"/>
      <c r="H30" s="87"/>
      <c r="I30" s="75"/>
      <c r="J30" s="82"/>
      <c r="K30" s="82"/>
      <c r="L30" s="88"/>
    </row>
    <row r="31" spans="1:12" s="66" customFormat="1" ht="22.5" customHeight="1" x14ac:dyDescent="0.25">
      <c r="F31" s="116"/>
      <c r="H31" s="84" t="s">
        <v>42</v>
      </c>
      <c r="I31" s="89"/>
      <c r="J31" s="86" t="str">
        <f>IF(L29/-H29&gt;0,L29/-H29,"Dominant")</f>
        <v>Dominant</v>
      </c>
      <c r="K31" s="88"/>
    </row>
    <row r="32" spans="1:12" ht="18" x14ac:dyDescent="0.25">
      <c r="B32" s="111"/>
      <c r="C32" s="111"/>
      <c r="J32" s="60" t="str">
        <f>IF(L29/-H29&gt;0,"per DALY averted","")</f>
        <v/>
      </c>
    </row>
    <row r="33" spans="1:3" x14ac:dyDescent="0.25">
      <c r="A33" s="111"/>
      <c r="B33" s="111"/>
      <c r="C33" s="111"/>
    </row>
    <row r="34" spans="1:3" x14ac:dyDescent="0.25">
      <c r="A34" s="111"/>
      <c r="B34" s="111"/>
      <c r="C34" s="111"/>
    </row>
    <row r="35" spans="1:3" x14ac:dyDescent="0.25">
      <c r="A35" s="111"/>
      <c r="B35" s="111"/>
      <c r="C35" s="111"/>
    </row>
    <row r="36" spans="1:3" x14ac:dyDescent="0.25">
      <c r="A36" s="111"/>
      <c r="B36" s="111"/>
      <c r="C36" s="111"/>
    </row>
    <row r="37" spans="1:3" x14ac:dyDescent="0.25">
      <c r="A37" s="111"/>
      <c r="B37" s="111"/>
      <c r="C37" s="111"/>
    </row>
  </sheetData>
  <mergeCells count="2">
    <mergeCell ref="G5:H5"/>
    <mergeCell ref="J5:L5"/>
  </mergeCells>
  <pageMargins left="0.75" right="0.75" top="1" bottom="1" header="0.5" footer="0.5"/>
  <pageSetup orientation="portrait" horizontalDpi="4294967293"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showGridLines="0" zoomScale="90" zoomScaleNormal="90" workbookViewId="0">
      <selection activeCell="F6" sqref="F6"/>
    </sheetView>
  </sheetViews>
  <sheetFormatPr defaultColWidth="11.42578125" defaultRowHeight="12.75" x14ac:dyDescent="0.2"/>
  <cols>
    <col min="1" max="1" width="17" style="49" customWidth="1"/>
    <col min="2" max="2" width="25.42578125" style="49" customWidth="1"/>
    <col min="3" max="4" width="15.85546875" style="49" customWidth="1"/>
    <col min="5" max="5" width="12.5703125" style="49" customWidth="1"/>
    <col min="6" max="6" width="16" style="49" customWidth="1"/>
    <col min="7" max="7" width="17.140625" style="49" customWidth="1"/>
    <col min="8" max="8" width="2.140625" style="51" customWidth="1"/>
    <col min="9" max="9" width="16.42578125" style="49" customWidth="1"/>
    <col min="10" max="10" width="17.28515625" style="49" customWidth="1"/>
    <col min="11" max="16384" width="11.42578125" style="49"/>
  </cols>
  <sheetData>
    <row r="1" spans="1:10" s="3" customFormat="1" ht="31.5" customHeight="1" x14ac:dyDescent="0.2">
      <c r="A1" s="25" t="s">
        <v>64</v>
      </c>
      <c r="B1" s="2"/>
      <c r="C1" s="2"/>
      <c r="D1" s="2"/>
      <c r="E1" s="2"/>
      <c r="F1" s="2"/>
    </row>
    <row r="2" spans="1:10" s="19" customFormat="1" ht="6.75" customHeight="1" x14ac:dyDescent="0.2">
      <c r="A2" s="18"/>
      <c r="H2" s="20"/>
    </row>
    <row r="3" spans="1:10" s="17" customFormat="1" ht="55.5" customHeight="1" x14ac:dyDescent="0.2">
      <c r="A3" s="26" t="s">
        <v>10</v>
      </c>
      <c r="B3" s="26" t="s">
        <v>43</v>
      </c>
      <c r="C3" s="107" t="s">
        <v>9</v>
      </c>
      <c r="D3" s="107"/>
      <c r="E3" s="21" t="s">
        <v>0</v>
      </c>
      <c r="F3" s="107" t="s">
        <v>37</v>
      </c>
      <c r="G3" s="107"/>
      <c r="H3" s="22"/>
      <c r="I3" s="107" t="s">
        <v>38</v>
      </c>
      <c r="J3" s="107"/>
    </row>
    <row r="4" spans="1:10" s="27" customFormat="1" ht="36" x14ac:dyDescent="0.2">
      <c r="F4" s="23" t="s">
        <v>52</v>
      </c>
      <c r="G4" s="23" t="s">
        <v>53</v>
      </c>
      <c r="H4" s="24"/>
      <c r="I4" s="23" t="s">
        <v>52</v>
      </c>
      <c r="J4" s="23" t="s">
        <v>53</v>
      </c>
    </row>
    <row r="5" spans="1:10" s="27" customFormat="1" ht="10.5" customHeight="1" x14ac:dyDescent="0.2">
      <c r="H5" s="28"/>
    </row>
    <row r="6" spans="1:10" s="27" customFormat="1" ht="18" x14ac:dyDescent="0.2">
      <c r="D6" s="29" t="s">
        <v>4</v>
      </c>
      <c r="E6" s="27">
        <f>C8*D7</f>
        <v>0.16000000000000003</v>
      </c>
      <c r="F6" s="28">
        <v>10</v>
      </c>
      <c r="G6" s="27">
        <f>F6*$E6</f>
        <v>1.6000000000000003</v>
      </c>
      <c r="H6" s="28"/>
      <c r="I6" s="30">
        <v>20000</v>
      </c>
      <c r="J6" s="30">
        <f>I6*$E6</f>
        <v>3200.0000000000005</v>
      </c>
    </row>
    <row r="7" spans="1:10" s="27" customFormat="1" ht="18" x14ac:dyDescent="0.2">
      <c r="C7" s="29" t="s">
        <v>2</v>
      </c>
      <c r="D7" s="31">
        <v>0.8</v>
      </c>
      <c r="F7" s="28"/>
      <c r="H7" s="28"/>
      <c r="I7" s="30"/>
    </row>
    <row r="8" spans="1:10" s="27" customFormat="1" ht="18" x14ac:dyDescent="0.2">
      <c r="C8" s="32">
        <f>D37</f>
        <v>0.2</v>
      </c>
      <c r="D8" s="31"/>
      <c r="F8" s="28"/>
      <c r="H8" s="28"/>
      <c r="I8" s="30"/>
    </row>
    <row r="9" spans="1:10" s="27" customFormat="1" ht="18" x14ac:dyDescent="0.2">
      <c r="B9" s="29" t="s">
        <v>6</v>
      </c>
      <c r="C9" s="31"/>
      <c r="D9" s="33" t="s">
        <v>5</v>
      </c>
      <c r="E9" s="27">
        <f>C8*D10</f>
        <v>3.9999999999999994E-2</v>
      </c>
      <c r="F9" s="28">
        <v>1</v>
      </c>
      <c r="G9" s="27">
        <f>F9*$E9</f>
        <v>3.9999999999999994E-2</v>
      </c>
      <c r="H9" s="28"/>
      <c r="I9" s="30">
        <v>20000</v>
      </c>
      <c r="J9" s="30">
        <f>I9*$E9</f>
        <v>799.99999999999989</v>
      </c>
    </row>
    <row r="10" spans="1:10" s="27" customFormat="1" ht="18" x14ac:dyDescent="0.2">
      <c r="B10" s="32"/>
      <c r="C10" s="31"/>
      <c r="D10" s="27">
        <f>1-D7</f>
        <v>0.19999999999999996</v>
      </c>
      <c r="H10" s="28"/>
      <c r="I10" s="30"/>
    </row>
    <row r="11" spans="1:10" s="27" customFormat="1" ht="18" x14ac:dyDescent="0.2">
      <c r="B11" s="31"/>
      <c r="C11" s="31"/>
      <c r="H11" s="28"/>
      <c r="I11" s="30"/>
    </row>
    <row r="12" spans="1:10" s="27" customFormat="1" ht="18" x14ac:dyDescent="0.2">
      <c r="B12" s="31"/>
      <c r="C12" s="31"/>
      <c r="D12" s="29" t="s">
        <v>4</v>
      </c>
      <c r="E12" s="27">
        <f>C14*D13</f>
        <v>0.16000000000000003</v>
      </c>
      <c r="F12" s="28">
        <v>8</v>
      </c>
      <c r="G12" s="27">
        <f>F12*$E12</f>
        <v>1.2800000000000002</v>
      </c>
      <c r="H12" s="28"/>
      <c r="I12" s="30">
        <v>5000</v>
      </c>
      <c r="J12" s="30">
        <f>I12*$E12</f>
        <v>800.00000000000011</v>
      </c>
    </row>
    <row r="13" spans="1:10" s="27" customFormat="1" ht="18" x14ac:dyDescent="0.2">
      <c r="B13" s="31"/>
      <c r="C13" s="33" t="s">
        <v>3</v>
      </c>
      <c r="D13" s="31">
        <v>0.2</v>
      </c>
      <c r="F13" s="28"/>
      <c r="H13" s="28"/>
      <c r="I13" s="30"/>
    </row>
    <row r="14" spans="1:10" s="27" customFormat="1" ht="18" x14ac:dyDescent="0.2">
      <c r="B14" s="31"/>
      <c r="C14" s="27">
        <f>1-C8</f>
        <v>0.8</v>
      </c>
      <c r="D14" s="31"/>
      <c r="F14" s="28"/>
      <c r="H14" s="28"/>
      <c r="I14" s="30"/>
    </row>
    <row r="15" spans="1:10" s="27" customFormat="1" ht="18" x14ac:dyDescent="0.2">
      <c r="A15" s="28"/>
      <c r="B15" s="31"/>
      <c r="D15" s="33" t="s">
        <v>5</v>
      </c>
      <c r="E15" s="27">
        <f>C14*D16</f>
        <v>0.64000000000000012</v>
      </c>
      <c r="F15" s="28">
        <v>0</v>
      </c>
      <c r="G15" s="27">
        <f>F15*$E15</f>
        <v>0</v>
      </c>
      <c r="H15" s="28"/>
      <c r="I15" s="30">
        <v>5000</v>
      </c>
      <c r="J15" s="30">
        <f>I15*$E15</f>
        <v>3200.0000000000005</v>
      </c>
    </row>
    <row r="16" spans="1:10" s="27" customFormat="1" ht="18" x14ac:dyDescent="0.2">
      <c r="A16" s="34" t="s">
        <v>1</v>
      </c>
      <c r="B16" s="31"/>
      <c r="D16" s="27">
        <f>1-D13</f>
        <v>0.8</v>
      </c>
      <c r="H16" s="28"/>
      <c r="I16" s="30"/>
    </row>
    <row r="17" spans="1:10" s="27" customFormat="1" ht="18" x14ac:dyDescent="0.2">
      <c r="A17" s="28" t="s">
        <v>7</v>
      </c>
      <c r="B17" s="31"/>
      <c r="E17" s="35">
        <f>SUM(E6:E15)</f>
        <v>1.0000000000000002</v>
      </c>
      <c r="G17" s="35">
        <f>SUM(G6:G15)</f>
        <v>2.9200000000000008</v>
      </c>
      <c r="H17" s="36"/>
      <c r="I17" s="30"/>
      <c r="J17" s="37">
        <f>SUM(J6:J15)</f>
        <v>8000.0000000000018</v>
      </c>
    </row>
    <row r="18" spans="1:10" s="27" customFormat="1" ht="30.75" customHeight="1" x14ac:dyDescent="0.2">
      <c r="A18" s="28"/>
      <c r="B18" s="31"/>
      <c r="H18" s="28"/>
      <c r="I18" s="30"/>
    </row>
    <row r="19" spans="1:10" s="27" customFormat="1" ht="18" x14ac:dyDescent="0.2">
      <c r="A19" s="28"/>
      <c r="B19" s="31"/>
      <c r="D19" s="29" t="s">
        <v>4</v>
      </c>
      <c r="E19" s="27">
        <f>C21*D20</f>
        <v>0.12</v>
      </c>
      <c r="F19" s="28">
        <v>10</v>
      </c>
      <c r="G19" s="27">
        <f>F19*$E19</f>
        <v>1.2</v>
      </c>
      <c r="H19" s="28"/>
      <c r="I19" s="30">
        <f>I6+$D$39</f>
        <v>21000</v>
      </c>
      <c r="J19" s="30">
        <f>I19*$E19</f>
        <v>2520</v>
      </c>
    </row>
    <row r="20" spans="1:10" s="27" customFormat="1" ht="18" x14ac:dyDescent="0.2">
      <c r="B20" s="31"/>
      <c r="C20" s="29" t="s">
        <v>2</v>
      </c>
      <c r="D20" s="31">
        <v>0.8</v>
      </c>
      <c r="F20" s="28"/>
      <c r="H20" s="28"/>
      <c r="I20" s="30"/>
    </row>
    <row r="21" spans="1:10" s="27" customFormat="1" ht="18" x14ac:dyDescent="0.2">
      <c r="B21" s="31"/>
      <c r="C21" s="32">
        <v>0.15</v>
      </c>
      <c r="D21" s="31"/>
      <c r="F21" s="28"/>
      <c r="H21" s="28"/>
      <c r="I21" s="30"/>
    </row>
    <row r="22" spans="1:10" s="27" customFormat="1" ht="18" x14ac:dyDescent="0.2">
      <c r="B22" s="38" t="s">
        <v>41</v>
      </c>
      <c r="C22" s="31"/>
      <c r="D22" s="33" t="s">
        <v>5</v>
      </c>
      <c r="E22" s="27">
        <f>C21*D23</f>
        <v>2.9999999999999992E-2</v>
      </c>
      <c r="F22" s="28">
        <v>1</v>
      </c>
      <c r="G22" s="27">
        <f>F22*$E22</f>
        <v>2.9999999999999992E-2</v>
      </c>
      <c r="H22" s="28"/>
      <c r="I22" s="30">
        <f>I9+$D$39</f>
        <v>21000</v>
      </c>
      <c r="J22" s="30">
        <f>I22*$E22</f>
        <v>629.99999999999989</v>
      </c>
    </row>
    <row r="23" spans="1:10" s="27" customFormat="1" ht="18" x14ac:dyDescent="0.2">
      <c r="B23" s="27" t="s">
        <v>40</v>
      </c>
      <c r="C23" s="31"/>
      <c r="D23" s="27">
        <f>1-D20</f>
        <v>0.19999999999999996</v>
      </c>
      <c r="H23" s="28"/>
      <c r="I23" s="30"/>
    </row>
    <row r="24" spans="1:10" s="27" customFormat="1" ht="18" x14ac:dyDescent="0.2">
      <c r="C24" s="31"/>
      <c r="H24" s="28"/>
      <c r="I24" s="30"/>
    </row>
    <row r="25" spans="1:10" s="27" customFormat="1" ht="18" x14ac:dyDescent="0.2">
      <c r="C25" s="31"/>
      <c r="D25" s="29" t="s">
        <v>4</v>
      </c>
      <c r="E25" s="27">
        <f>C27*D26</f>
        <v>0.17</v>
      </c>
      <c r="F25" s="28">
        <v>8</v>
      </c>
      <c r="G25" s="27">
        <f>F25*$E25</f>
        <v>1.36</v>
      </c>
      <c r="H25" s="28"/>
      <c r="I25" s="30">
        <f>I12+$D$39</f>
        <v>6000</v>
      </c>
      <c r="J25" s="30">
        <f>I25*$E25</f>
        <v>1020.0000000000001</v>
      </c>
    </row>
    <row r="26" spans="1:10" s="27" customFormat="1" ht="18" x14ac:dyDescent="0.2">
      <c r="C26" s="33" t="s">
        <v>3</v>
      </c>
      <c r="D26" s="31">
        <v>0.2</v>
      </c>
      <c r="F26" s="28"/>
      <c r="H26" s="28"/>
      <c r="I26" s="30"/>
    </row>
    <row r="27" spans="1:10" s="27" customFormat="1" ht="18" x14ac:dyDescent="0.2">
      <c r="C27" s="27">
        <f>1-C21</f>
        <v>0.85</v>
      </c>
      <c r="D27" s="31"/>
      <c r="F27" s="28"/>
      <c r="H27" s="28"/>
      <c r="I27" s="30"/>
    </row>
    <row r="28" spans="1:10" s="27" customFormat="1" ht="18" x14ac:dyDescent="0.2">
      <c r="D28" s="33" t="s">
        <v>5</v>
      </c>
      <c r="E28" s="27">
        <f>C27*D29</f>
        <v>0.68</v>
      </c>
      <c r="F28" s="28">
        <v>0</v>
      </c>
      <c r="G28" s="27">
        <f>F28*$E28</f>
        <v>0</v>
      </c>
      <c r="H28" s="28"/>
      <c r="I28" s="30">
        <f>I15+$D$39</f>
        <v>6000</v>
      </c>
      <c r="J28" s="30">
        <f>I28*$E28</f>
        <v>4080.0000000000005</v>
      </c>
    </row>
    <row r="29" spans="1:10" s="27" customFormat="1" ht="18" x14ac:dyDescent="0.2">
      <c r="D29" s="27">
        <f>1-D26</f>
        <v>0.8</v>
      </c>
      <c r="H29" s="28"/>
      <c r="I29" s="30"/>
    </row>
    <row r="30" spans="1:10" s="27" customFormat="1" ht="18" x14ac:dyDescent="0.2">
      <c r="E30" s="35">
        <f>SUM(E19:E28)</f>
        <v>1</v>
      </c>
      <c r="G30" s="35">
        <f>SUM(G19:G28)</f>
        <v>2.59</v>
      </c>
      <c r="H30" s="36"/>
      <c r="J30" s="37">
        <f>SUM(J19:J28)</f>
        <v>8250</v>
      </c>
    </row>
    <row r="31" spans="1:10" s="27" customFormat="1" ht="9" customHeight="1" x14ac:dyDescent="0.2">
      <c r="E31" s="39"/>
      <c r="G31" s="39"/>
      <c r="H31" s="40"/>
      <c r="J31" s="41"/>
    </row>
    <row r="32" spans="1:10" s="27" customFormat="1" ht="18" x14ac:dyDescent="0.2">
      <c r="F32" s="42" t="s">
        <v>8</v>
      </c>
      <c r="G32" s="43">
        <f>G30-G17</f>
        <v>-0.33000000000000096</v>
      </c>
      <c r="H32" s="36"/>
      <c r="I32" s="44" t="s">
        <v>8</v>
      </c>
      <c r="J32" s="45">
        <f>J30-J17</f>
        <v>249.99999999999818</v>
      </c>
    </row>
    <row r="33" spans="1:10" s="27" customFormat="1" ht="7.5" customHeight="1" x14ac:dyDescent="0.2">
      <c r="F33" s="40"/>
      <c r="G33" s="46"/>
      <c r="H33" s="36"/>
      <c r="I33" s="47"/>
      <c r="J33" s="48"/>
    </row>
    <row r="34" spans="1:10" ht="18" customHeight="1" x14ac:dyDescent="0.2">
      <c r="G34" s="42" t="s">
        <v>42</v>
      </c>
      <c r="H34" s="50"/>
      <c r="I34" s="45">
        <f>J32/-G32</f>
        <v>757.57575757574989</v>
      </c>
    </row>
    <row r="36" spans="1:10" x14ac:dyDescent="0.2">
      <c r="A36" s="108" t="s">
        <v>11</v>
      </c>
      <c r="B36" s="108"/>
      <c r="C36" s="108"/>
      <c r="D36" s="108"/>
    </row>
    <row r="37" spans="1:10" x14ac:dyDescent="0.2">
      <c r="A37" s="52" t="s">
        <v>13</v>
      </c>
      <c r="D37" s="49">
        <v>0.2</v>
      </c>
    </row>
    <row r="38" spans="1:10" x14ac:dyDescent="0.2">
      <c r="A38" s="52" t="s">
        <v>12</v>
      </c>
      <c r="D38" s="49">
        <v>0.9</v>
      </c>
    </row>
    <row r="39" spans="1:10" x14ac:dyDescent="0.2">
      <c r="A39" s="52" t="s">
        <v>39</v>
      </c>
      <c r="D39" s="49">
        <v>1000</v>
      </c>
    </row>
  </sheetData>
  <mergeCells count="4">
    <mergeCell ref="C3:D3"/>
    <mergeCell ref="A36:D36"/>
    <mergeCell ref="F3:G3"/>
    <mergeCell ref="I3:J3"/>
  </mergeCells>
  <phoneticPr fontId="3" type="noConversion"/>
  <pageMargins left="0.75" right="0.75" top="1" bottom="1" header="0.5" footer="0.5"/>
  <pageSetup orientation="portrait" horizontalDpi="4294967293" verticalDpi="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showGridLines="0" zoomScale="75" workbookViewId="0">
      <selection activeCell="AA6" sqref="AA6"/>
    </sheetView>
  </sheetViews>
  <sheetFormatPr defaultColWidth="8.85546875" defaultRowHeight="12.75" x14ac:dyDescent="0.2"/>
  <cols>
    <col min="1" max="1" width="30.42578125" customWidth="1"/>
    <col min="2" max="2" width="19" customWidth="1"/>
    <col min="3" max="3" width="23.28515625" customWidth="1"/>
    <col min="4" max="4" width="21.140625" customWidth="1"/>
  </cols>
  <sheetData>
    <row r="1" spans="1:5" s="3" customFormat="1" ht="31.5" customHeight="1" x14ac:dyDescent="0.2">
      <c r="A1" s="1" t="s">
        <v>14</v>
      </c>
      <c r="B1" s="2"/>
      <c r="C1" s="2"/>
    </row>
    <row r="2" spans="1:5" s="4" customFormat="1" ht="48" customHeight="1" x14ac:dyDescent="0.2">
      <c r="A2" s="16" t="s">
        <v>10</v>
      </c>
      <c r="B2" s="16" t="s">
        <v>15</v>
      </c>
      <c r="C2" s="16" t="s">
        <v>36</v>
      </c>
      <c r="D2" s="16" t="s">
        <v>16</v>
      </c>
    </row>
    <row r="3" spans="1:5" s="5" customFormat="1" ht="15" x14ac:dyDescent="0.2"/>
    <row r="4" spans="1:5" s="5" customFormat="1" ht="15" x14ac:dyDescent="0.2">
      <c r="D4" s="6" t="s">
        <v>17</v>
      </c>
      <c r="E4" s="3" t="s">
        <v>18</v>
      </c>
    </row>
    <row r="5" spans="1:5" s="5" customFormat="1" ht="15" x14ac:dyDescent="0.2">
      <c r="D5" s="7" t="s">
        <v>19</v>
      </c>
    </row>
    <row r="6" spans="1:5" s="5" customFormat="1" ht="15" x14ac:dyDescent="0.2">
      <c r="D6" s="8"/>
    </row>
    <row r="7" spans="1:5" s="5" customFormat="1" ht="15" x14ac:dyDescent="0.2">
      <c r="C7" s="6" t="s">
        <v>20</v>
      </c>
      <c r="D7" s="8"/>
    </row>
    <row r="8" spans="1:5" s="5" customFormat="1" ht="15" x14ac:dyDescent="0.2">
      <c r="C8" s="7" t="s">
        <v>21</v>
      </c>
      <c r="D8" s="8"/>
    </row>
    <row r="9" spans="1:5" s="5" customFormat="1" ht="15" x14ac:dyDescent="0.2">
      <c r="C9" s="8"/>
      <c r="D9" s="8"/>
    </row>
    <row r="10" spans="1:5" s="5" customFormat="1" ht="15" x14ac:dyDescent="0.2">
      <c r="C10" s="8"/>
      <c r="D10" s="9" t="s">
        <v>22</v>
      </c>
      <c r="E10" s="3" t="s">
        <v>18</v>
      </c>
    </row>
    <row r="11" spans="1:5" s="5" customFormat="1" ht="15" x14ac:dyDescent="0.2">
      <c r="C11" s="8"/>
      <c r="D11" s="5" t="s">
        <v>23</v>
      </c>
    </row>
    <row r="12" spans="1:5" s="5" customFormat="1" ht="15" x14ac:dyDescent="0.2">
      <c r="A12" s="10"/>
      <c r="B12" s="11" t="s">
        <v>24</v>
      </c>
      <c r="C12" s="8"/>
    </row>
    <row r="13" spans="1:5" s="5" customFormat="1" ht="15" x14ac:dyDescent="0.2">
      <c r="B13" s="8"/>
      <c r="C13" s="8"/>
    </row>
    <row r="14" spans="1:5" s="5" customFormat="1" ht="15" x14ac:dyDescent="0.2">
      <c r="B14" s="8"/>
      <c r="C14" s="8"/>
      <c r="D14" s="6" t="s">
        <v>25</v>
      </c>
      <c r="E14" s="3" t="s">
        <v>18</v>
      </c>
    </row>
    <row r="15" spans="1:5" s="5" customFormat="1" ht="15" x14ac:dyDescent="0.2">
      <c r="B15" s="8"/>
      <c r="C15" s="8"/>
      <c r="D15" s="7" t="s">
        <v>26</v>
      </c>
    </row>
    <row r="16" spans="1:5" s="5" customFormat="1" ht="15" customHeight="1" x14ac:dyDescent="0.2">
      <c r="B16" s="8"/>
      <c r="C16" s="9" t="s">
        <v>27</v>
      </c>
      <c r="D16" s="8"/>
    </row>
    <row r="17" spans="1:5" s="5" customFormat="1" ht="15" x14ac:dyDescent="0.2">
      <c r="B17" s="8"/>
      <c r="C17" s="12" t="s">
        <v>28</v>
      </c>
      <c r="D17" s="8"/>
    </row>
    <row r="18" spans="1:5" s="5" customFormat="1" ht="15" x14ac:dyDescent="0.2">
      <c r="B18" s="8"/>
      <c r="D18" s="8"/>
    </row>
    <row r="19" spans="1:5" s="5" customFormat="1" ht="15" x14ac:dyDescent="0.2">
      <c r="B19" s="8"/>
      <c r="D19" s="9" t="s">
        <v>29</v>
      </c>
      <c r="E19" s="3" t="s">
        <v>18</v>
      </c>
    </row>
    <row r="20" spans="1:5" s="5" customFormat="1" ht="15" x14ac:dyDescent="0.2">
      <c r="B20" s="8"/>
      <c r="C20" s="10"/>
      <c r="D20" s="5" t="s">
        <v>30</v>
      </c>
    </row>
    <row r="21" spans="1:5" s="5" customFormat="1" ht="15" x14ac:dyDescent="0.2">
      <c r="B21" s="8"/>
      <c r="C21" s="10"/>
    </row>
    <row r="22" spans="1:5" s="5" customFormat="1" ht="15" x14ac:dyDescent="0.2">
      <c r="B22" s="8"/>
      <c r="C22" s="10"/>
    </row>
    <row r="23" spans="1:5" s="5" customFormat="1" ht="15" x14ac:dyDescent="0.2">
      <c r="B23" s="8"/>
      <c r="C23" s="10"/>
      <c r="D23" s="6" t="s">
        <v>17</v>
      </c>
      <c r="E23" s="3" t="s">
        <v>18</v>
      </c>
    </row>
    <row r="24" spans="1:5" s="5" customFormat="1" ht="15" x14ac:dyDescent="0.2">
      <c r="B24" s="8"/>
      <c r="D24" s="7" t="s">
        <v>19</v>
      </c>
    </row>
    <row r="25" spans="1:5" s="5" customFormat="1" ht="15" x14ac:dyDescent="0.2">
      <c r="B25" s="8"/>
      <c r="D25" s="8"/>
    </row>
    <row r="26" spans="1:5" s="5" customFormat="1" ht="15" x14ac:dyDescent="0.2">
      <c r="B26" s="8"/>
      <c r="C26" s="6" t="s">
        <v>20</v>
      </c>
      <c r="D26" s="8"/>
    </row>
    <row r="27" spans="1:5" s="5" customFormat="1" ht="15" x14ac:dyDescent="0.2">
      <c r="B27" s="8"/>
      <c r="C27" s="8" t="s">
        <v>21</v>
      </c>
      <c r="D27" s="8"/>
    </row>
    <row r="28" spans="1:5" s="5" customFormat="1" ht="15" x14ac:dyDescent="0.2">
      <c r="B28" s="8"/>
      <c r="C28" s="8"/>
      <c r="D28" s="9" t="s">
        <v>22</v>
      </c>
      <c r="E28" s="3" t="s">
        <v>18</v>
      </c>
    </row>
    <row r="29" spans="1:5" s="5" customFormat="1" ht="15" x14ac:dyDescent="0.2">
      <c r="B29" s="8"/>
      <c r="C29" s="8"/>
      <c r="D29" s="5" t="s">
        <v>23</v>
      </c>
    </row>
    <row r="30" spans="1:5" s="5" customFormat="1" ht="30" x14ac:dyDescent="0.2">
      <c r="A30" s="6" t="s">
        <v>31</v>
      </c>
      <c r="B30" s="13" t="s">
        <v>32</v>
      </c>
      <c r="C30" s="8"/>
    </row>
    <row r="31" spans="1:5" s="5" customFormat="1" ht="15" x14ac:dyDescent="0.2">
      <c r="B31" s="7"/>
      <c r="C31" s="8"/>
    </row>
    <row r="32" spans="1:5" s="5" customFormat="1" ht="15" x14ac:dyDescent="0.2">
      <c r="B32" s="8"/>
      <c r="C32" s="8"/>
      <c r="D32" s="6" t="s">
        <v>25</v>
      </c>
      <c r="E32" s="3" t="s">
        <v>18</v>
      </c>
    </row>
    <row r="33" spans="2:5" s="5" customFormat="1" ht="15" x14ac:dyDescent="0.2">
      <c r="B33" s="8"/>
      <c r="C33" s="8"/>
      <c r="D33" s="7" t="s">
        <v>26</v>
      </c>
    </row>
    <row r="34" spans="2:5" s="5" customFormat="1" ht="15" x14ac:dyDescent="0.2">
      <c r="B34" s="8"/>
      <c r="C34" s="9" t="s">
        <v>27</v>
      </c>
      <c r="D34" s="8"/>
    </row>
    <row r="35" spans="2:5" s="5" customFormat="1" ht="15" x14ac:dyDescent="0.2">
      <c r="B35" s="8"/>
      <c r="C35" s="5" t="s">
        <v>28</v>
      </c>
      <c r="D35" s="8"/>
    </row>
    <row r="36" spans="2:5" s="5" customFormat="1" ht="15" x14ac:dyDescent="0.2">
      <c r="B36" s="8"/>
      <c r="D36" s="8"/>
    </row>
    <row r="37" spans="2:5" s="5" customFormat="1" ht="15" x14ac:dyDescent="0.2">
      <c r="B37" s="8"/>
      <c r="D37" s="9" t="s">
        <v>29</v>
      </c>
      <c r="E37" s="3" t="s">
        <v>18</v>
      </c>
    </row>
    <row r="38" spans="2:5" s="5" customFormat="1" ht="15" x14ac:dyDescent="0.2">
      <c r="B38" s="8"/>
      <c r="D38" s="5" t="s">
        <v>30</v>
      </c>
    </row>
    <row r="39" spans="2:5" s="5" customFormat="1" ht="15" x14ac:dyDescent="0.2">
      <c r="B39" s="8"/>
    </row>
    <row r="40" spans="2:5" s="5" customFormat="1" ht="15" x14ac:dyDescent="0.2">
      <c r="B40" s="8"/>
    </row>
    <row r="41" spans="2:5" s="5" customFormat="1" ht="15" x14ac:dyDescent="0.2">
      <c r="B41" s="8"/>
      <c r="C41" s="6" t="s">
        <v>20</v>
      </c>
    </row>
    <row r="42" spans="2:5" s="5" customFormat="1" ht="15" x14ac:dyDescent="0.2">
      <c r="B42" s="8"/>
      <c r="C42" s="8" t="s">
        <v>21</v>
      </c>
    </row>
    <row r="43" spans="2:5" s="3" customFormat="1" ht="15" x14ac:dyDescent="0.2">
      <c r="B43" s="14"/>
      <c r="C43" s="8"/>
    </row>
    <row r="44" spans="2:5" s="10" customFormat="1" ht="15" x14ac:dyDescent="0.2">
      <c r="B44" s="15" t="s">
        <v>33</v>
      </c>
      <c r="C44" s="8"/>
      <c r="D44" s="3" t="s">
        <v>34</v>
      </c>
    </row>
    <row r="45" spans="2:5" s="10" customFormat="1" ht="15" x14ac:dyDescent="0.2">
      <c r="C45" s="8"/>
      <c r="D45" s="10" t="s">
        <v>35</v>
      </c>
    </row>
    <row r="46" spans="2:5" s="10" customFormat="1" ht="15" x14ac:dyDescent="0.2">
      <c r="C46" s="8"/>
    </row>
    <row r="47" spans="2:5" s="10" customFormat="1" ht="15" x14ac:dyDescent="0.2">
      <c r="C47" s="9" t="s">
        <v>27</v>
      </c>
      <c r="D47" s="3"/>
    </row>
    <row r="48" spans="2:5" s="10" customFormat="1" ht="15" x14ac:dyDescent="0.2">
      <c r="C48" s="5" t="s">
        <v>28</v>
      </c>
    </row>
  </sheetData>
  <phoneticPr fontId="3" type="noConversion"/>
  <pageMargins left="0.75" right="0.75" top="1" bottom="1" header="0.5" footer="0.5"/>
  <pageSetup orientation="portrait" horizontalDpi="4294967293" verticalDpi="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6"/>
  <sheetViews>
    <sheetView zoomScale="120" zoomScaleNormal="120" workbookViewId="0">
      <selection activeCell="C11" sqref="C11"/>
    </sheetView>
  </sheetViews>
  <sheetFormatPr defaultColWidth="8.85546875" defaultRowHeight="12.75" x14ac:dyDescent="0.2"/>
  <cols>
    <col min="1" max="1" width="12.85546875" style="17" customWidth="1"/>
    <col min="2" max="6" width="10.42578125" style="17" customWidth="1"/>
    <col min="7" max="7" width="7.28515625" style="17" customWidth="1"/>
    <col min="8" max="16384" width="8.85546875" style="17"/>
  </cols>
  <sheetData>
    <row r="2" spans="1:7" ht="25.5" x14ac:dyDescent="0.2">
      <c r="B2" s="55" t="s">
        <v>48</v>
      </c>
      <c r="C2" s="55" t="s">
        <v>49</v>
      </c>
      <c r="D2" s="55" t="s">
        <v>37</v>
      </c>
      <c r="E2" s="55" t="s">
        <v>50</v>
      </c>
      <c r="F2" s="55" t="s">
        <v>42</v>
      </c>
    </row>
    <row r="3" spans="1:7" x14ac:dyDescent="0.2">
      <c r="A3" s="55" t="s">
        <v>44</v>
      </c>
      <c r="B3" s="54">
        <v>1000</v>
      </c>
      <c r="C3" s="54"/>
      <c r="D3" s="17">
        <v>10</v>
      </c>
      <c r="E3" s="56"/>
    </row>
    <row r="4" spans="1:7" x14ac:dyDescent="0.2">
      <c r="A4" s="55" t="s">
        <v>45</v>
      </c>
      <c r="B4" s="54">
        <v>1500</v>
      </c>
      <c r="C4" s="54">
        <f t="shared" ref="C4:C5" si="0">B4-B3</f>
        <v>500</v>
      </c>
      <c r="D4" s="17">
        <v>8</v>
      </c>
      <c r="E4" s="56">
        <f>-(D4-D3)</f>
        <v>2</v>
      </c>
      <c r="F4" s="54">
        <f>IF(C4/E4&gt;0,C4/E4,"Dominated")</f>
        <v>250</v>
      </c>
    </row>
    <row r="5" spans="1:7" x14ac:dyDescent="0.2">
      <c r="A5" s="55" t="s">
        <v>46</v>
      </c>
      <c r="B5" s="54">
        <v>1700</v>
      </c>
      <c r="C5" s="54">
        <f t="shared" si="0"/>
        <v>200</v>
      </c>
      <c r="D5" s="17">
        <v>8.5</v>
      </c>
      <c r="E5" s="56">
        <f t="shared" ref="E5" si="1">-(D5-D4)</f>
        <v>-0.5</v>
      </c>
      <c r="F5" s="54" t="str">
        <f t="shared" ref="F5" si="2">IF(C5/E5&gt;0,C5/E5,"Dominated")</f>
        <v>Dominated</v>
      </c>
    </row>
    <row r="6" spans="1:7" x14ac:dyDescent="0.2">
      <c r="A6" s="55" t="s">
        <v>47</v>
      </c>
      <c r="B6" s="54">
        <v>2500</v>
      </c>
      <c r="C6" s="54">
        <f>B6-B4</f>
        <v>1000</v>
      </c>
      <c r="D6" s="17">
        <v>7.5</v>
      </c>
      <c r="E6" s="56">
        <f>-(D6-D4)</f>
        <v>0.5</v>
      </c>
      <c r="F6" s="54">
        <f>IF((B6-B4)/-(D6-D4)&gt;0,(B6-B4)/-(D6-D4),"Dominated")</f>
        <v>2000</v>
      </c>
      <c r="G6" s="53" t="s">
        <v>51</v>
      </c>
    </row>
  </sheetData>
  <phoneticPr fontId="3"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Intervention n=100</vt:lpstr>
      <vt:lpstr>Circumcision example</vt:lpstr>
      <vt:lpstr>Eg with N=1</vt:lpstr>
      <vt:lpstr>Diagnostic test</vt:lpstr>
      <vt:lpstr>Sample results table</vt:lpstr>
    </vt:vector>
  </TitlesOfParts>
  <Company>PRL-IHPS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Elliot Marseille</cp:lastModifiedBy>
  <dcterms:created xsi:type="dcterms:W3CDTF">2011-01-13T20:28:04Z</dcterms:created>
  <dcterms:modified xsi:type="dcterms:W3CDTF">2019-01-16T21:54:51Z</dcterms:modified>
</cp:coreProperties>
</file>