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C:\Users\Elliot\Documents\AAActive - June 22 2015\HIV-AIDS\CE Teaching and PP slides\DCEA 2019\"/>
    </mc:Choice>
  </mc:AlternateContent>
  <xr:revisionPtr revIDLastSave="0" documentId="8_{0D1B91A5-13CC-4EF4-B7BB-DD0353614733}" xr6:coauthVersionLast="40" xr6:coauthVersionMax="40" xr10:uidLastSave="{00000000-0000-0000-0000-000000000000}"/>
  <bookViews>
    <workbookView xWindow="0" yWindow="0" windowWidth="28800" windowHeight="12165" tabRatio="780"/>
  </bookViews>
  <sheets>
    <sheet name="DA- Tree" sheetId="3" r:id="rId1"/>
    <sheet name="QALYs by outcome &amp; age" sheetId="4" r:id="rId2"/>
  </sheets>
  <definedNames>
    <definedName name="_Scenario_new_change" localSheetId="0" hidden="1">'DA- Tree'!#REF!</definedName>
    <definedName name="_scenchg_count" localSheetId="0" hidden="1">12</definedName>
    <definedName name="_scenchg1" localSheetId="0" hidden="1">'DA- Tree'!#REF!</definedName>
    <definedName name="_scenchg10" localSheetId="0" hidden="1">'DA- Tree'!#REF!</definedName>
    <definedName name="_scenchg11" localSheetId="0" hidden="1">'DA- Tree'!#REF!</definedName>
    <definedName name="_scenchg12" localSheetId="0" hidden="1">'DA- Tree'!#REF!</definedName>
    <definedName name="_scenchg2" localSheetId="0" hidden="1">'DA- Tree'!#REF!</definedName>
    <definedName name="_scenchg3" localSheetId="0" hidden="1">'DA- Tree'!#REF!</definedName>
    <definedName name="_scenchg4" localSheetId="0" hidden="1">'DA- Tree'!#REF!</definedName>
    <definedName name="_scenchg5" localSheetId="0" hidden="1">'DA- Tree'!#REF!</definedName>
    <definedName name="_scenchg6" localSheetId="0" hidden="1">'DA- Tree'!#REF!</definedName>
    <definedName name="_scenchg7" localSheetId="0" hidden="1">'DA- Tree'!#REF!</definedName>
    <definedName name="_scenchg8" localSheetId="0" hidden="1">'DA- Tree'!#REF!</definedName>
    <definedName name="_scenchg9" localSheetId="0" hidden="1">'DA- Tree'!#REF!</definedName>
    <definedName name="_xlnm.Print_Area" localSheetId="0">'DA- Tree'!$A$1:$H$41</definedName>
    <definedName name="scen_change" localSheetId="0" hidden="1">'DA- Tree'!#REF!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3" l="1"/>
  <c r="D10" i="3"/>
  <c r="F10" i="3"/>
  <c r="G12" i="3"/>
  <c r="C15" i="3"/>
  <c r="F15" i="3" s="1"/>
  <c r="D24" i="3"/>
  <c r="C27" i="3"/>
  <c r="F24" i="3"/>
  <c r="H38" i="3" s="1"/>
  <c r="D30" i="3"/>
  <c r="F30" i="3"/>
  <c r="C36" i="3"/>
  <c r="F36" i="3" s="1"/>
  <c r="C6" i="4"/>
  <c r="D6" i="4"/>
  <c r="E6" i="4"/>
  <c r="E55" i="4"/>
  <c r="E56" i="4" s="1"/>
  <c r="E57" i="4" s="1"/>
  <c r="E52" i="4"/>
  <c r="E54" i="4"/>
  <c r="F6" i="4"/>
  <c r="G6" i="4"/>
  <c r="G55" i="4"/>
  <c r="G56" i="4" s="1"/>
  <c r="G57" i="4" s="1"/>
  <c r="G52" i="4"/>
  <c r="G54" i="4"/>
  <c r="H6" i="4"/>
  <c r="H55" i="4"/>
  <c r="H52" i="4"/>
  <c r="H54" i="4"/>
  <c r="H56" i="4"/>
  <c r="H57" i="4" s="1"/>
  <c r="H7" i="4" s="1"/>
  <c r="I6" i="4"/>
  <c r="I7" i="4" s="1"/>
  <c r="I55" i="4"/>
  <c r="I52" i="4"/>
  <c r="I54" i="4"/>
  <c r="I56" i="4"/>
  <c r="I57" i="4"/>
  <c r="C55" i="4"/>
  <c r="C56" i="4" s="1"/>
  <c r="C57" i="4" s="1"/>
  <c r="C54" i="4"/>
  <c r="D55" i="4"/>
  <c r="D56" i="4" s="1"/>
  <c r="D57" i="4" s="1"/>
  <c r="D7" i="4" s="1"/>
  <c r="D52" i="4"/>
  <c r="D54" i="4" s="1"/>
  <c r="F55" i="4"/>
  <c r="F52" i="4"/>
  <c r="F54" i="4"/>
  <c r="F56" i="4"/>
  <c r="F57" i="4" s="1"/>
  <c r="F7" i="4" s="1"/>
  <c r="E7" i="4" l="1"/>
  <c r="C7" i="4"/>
  <c r="G7" i="4"/>
  <c r="H17" i="3"/>
  <c r="H40" i="3" s="1"/>
  <c r="F17" i="3"/>
  <c r="F38" i="3"/>
</calcChain>
</file>

<file path=xl/comments1.xml><?xml version="1.0" encoding="utf-8"?>
<comments xmlns="http://schemas.openxmlformats.org/spreadsheetml/2006/main">
  <authors>
    <author>A satisfied Microsoft Office user</author>
  </authors>
  <commentList>
    <comment ref="F1" authorId="0" shapeId="0">
      <text>
        <r>
          <rPr>
            <sz val="8"/>
            <color indexed="81"/>
            <rFont val="Tahoma"/>
            <family val="2"/>
          </rPr>
          <t>Path probability is the likelihood that a woman in this screening strategy reaches this endpoint. It is the product of the relevant branch probabilities. Total for each strategy must = 1.</t>
        </r>
      </text>
    </comment>
    <comment ref="H4" authorId="0" shapeId="0">
      <text>
        <r>
          <rPr>
            <sz val="8"/>
            <color indexed="81"/>
            <rFont val="Tahoma"/>
            <family val="2"/>
          </rPr>
          <t>"QALY" = quality-adjusted life years remaining. Value comes form "QALYs by outcome &amp; age" spreadsheet.</t>
        </r>
      </text>
    </comment>
    <comment ref="H10" authorId="0" shapeId="0">
      <text>
        <r>
          <rPr>
            <sz val="8"/>
            <color indexed="81"/>
            <rFont val="Tahoma"/>
            <family val="2"/>
          </rPr>
          <t>"QALY" = quality-adjusted life years remaining. Value comes form "QALYs by outcome &amp; age" spreadsheet.</t>
        </r>
      </text>
    </comment>
    <comment ref="H15" authorId="0" shapeId="0">
      <text>
        <r>
          <rPr>
            <sz val="8"/>
            <color indexed="81"/>
            <rFont val="Tahoma"/>
            <family val="2"/>
          </rPr>
          <t>"QALY" = quality-adjusted life years remaining. Value comes form "QALYs by outcome &amp; age" spreadsheet.</t>
        </r>
      </text>
    </comment>
    <comment ref="F17" authorId="0" shapeId="0">
      <text>
        <r>
          <rPr>
            <sz val="8"/>
            <color indexed="81"/>
            <rFont val="Tahoma"/>
            <family val="2"/>
          </rPr>
          <t>This cell verifies that the path probabilities for "No mammog" sum to 1.0, as they must.</t>
        </r>
      </text>
    </comment>
    <comment ref="H17" authorId="0" shapeId="0">
      <text>
        <r>
          <rPr>
            <sz val="8"/>
            <color indexed="81"/>
            <rFont val="Tahoma"/>
            <family val="2"/>
          </rPr>
          <t>This cell is the weighted mean QALYs for the "No mammog." strategy, calculated as the sum of [path probability * QALYs] for each terminal node.</t>
        </r>
      </text>
    </comment>
    <comment ref="A19" authorId="0" shapeId="0">
      <text>
        <r>
          <rPr>
            <sz val="8"/>
            <color indexed="81"/>
            <rFont val="Tahoma"/>
            <family val="2"/>
          </rPr>
          <t>Women 40-49, 50-59 or 60-69 can be modeled by changing the values in the purple cells with green borders, using the values provided in the homework assignment and in the QALY spreadsheet.</t>
        </r>
      </text>
    </comment>
    <comment ref="H24" authorId="0" shapeId="0">
      <text>
        <r>
          <rPr>
            <sz val="8"/>
            <color indexed="81"/>
            <rFont val="Tahoma"/>
            <family val="2"/>
          </rPr>
          <t>"QALY" = quality-adjusted life years remaining. Value comes form "QALYs by outcome &amp; age" spreadsheet.</t>
        </r>
      </text>
    </comment>
    <comment ref="C26" authorId="0" shapeId="0">
      <text>
        <r>
          <rPr>
            <sz val="8"/>
            <color indexed="81"/>
            <rFont val="Tahoma"/>
            <family val="2"/>
          </rPr>
          <t>This risk of breast cancer is 0.00004 higher than without mammography due to cancers induced by mammography.</t>
        </r>
      </text>
    </comment>
    <comment ref="C27" authorId="0" shapeId="0">
      <text>
        <r>
          <rPr>
            <sz val="8"/>
            <color indexed="81"/>
            <rFont val="Tahoma"/>
            <family val="2"/>
          </rPr>
          <t>This risk of breast cancer is 0.00004 higher than without mammography due to cancers induced by mammography.</t>
        </r>
      </text>
    </comment>
    <comment ref="H30" authorId="0" shapeId="0">
      <text>
        <r>
          <rPr>
            <sz val="8"/>
            <color indexed="81"/>
            <rFont val="Tahoma"/>
            <family val="2"/>
          </rPr>
          <t>"QALY" = quality-adjusted life years remaining. Value comes form "QALYs by outcome &amp; age" spreadsheet.</t>
        </r>
      </text>
    </comment>
    <comment ref="H36" authorId="0" shapeId="0">
      <text>
        <r>
          <rPr>
            <sz val="8"/>
            <color indexed="81"/>
            <rFont val="Tahoma"/>
            <family val="2"/>
          </rPr>
          <t>"QALY" = quality-adjusted life years remaining. Value comes form "QALYs by outcome &amp; age" spreadsheet.</t>
        </r>
      </text>
    </comment>
    <comment ref="H40" authorId="0" shapeId="0">
      <text>
        <r>
          <rPr>
            <sz val="8"/>
            <color indexed="81"/>
            <rFont val="Tahoma"/>
            <family val="2"/>
          </rPr>
          <t>This is the difference in QALYs between the "No mammog." and the "Mammog." strategies.</t>
        </r>
      </text>
    </comment>
  </commentList>
</comments>
</file>

<file path=xl/comments2.xml><?xml version="1.0" encoding="utf-8"?>
<comments xmlns="http://schemas.openxmlformats.org/spreadsheetml/2006/main">
  <authors>
    <author>James G. Kahn</author>
  </authors>
  <commentList>
    <comment ref="B3" authorId="0" shapeId="0">
      <text>
        <r>
          <rPr>
            <b/>
            <sz val="8"/>
            <color indexed="81"/>
            <rFont val="Tahoma"/>
            <family val="2"/>
          </rPr>
          <t>James G. Kahn:</t>
        </r>
        <r>
          <rPr>
            <sz val="8"/>
            <color indexed="81"/>
            <rFont val="Tahoma"/>
            <family val="2"/>
          </rPr>
          <t xml:space="preserve">
discount rate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James G. Kahn:</t>
        </r>
        <r>
          <rPr>
            <sz val="8"/>
            <color indexed="81"/>
            <rFont val="Tahoma"/>
            <family val="2"/>
          </rPr>
          <t xml:space="preserve">
The utility for each year results in that portion of a QALY, e.g., 0.95 utility for 1 year translates to 0.95 QALY. This row calculates the net present value of the QALYs below.
Copy and paste (actually -- paste special ... values) the values in this and the next row into the tree in the "DA- Tree" sheet.</t>
        </r>
      </text>
    </comment>
    <comment ref="C6" authorId="0" shapeId="0">
      <text>
        <r>
          <rPr>
            <b/>
            <sz val="8"/>
            <color indexed="81"/>
            <rFont val="Tahoma"/>
            <family val="2"/>
          </rPr>
          <t>James G. Kahn:</t>
        </r>
        <r>
          <rPr>
            <sz val="8"/>
            <color indexed="81"/>
            <rFont val="Tahoma"/>
            <family val="2"/>
          </rPr>
          <t xml:space="preserve">
Net present value formula, with half-year correction (see lecture notes).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James G. Kahn:</t>
        </r>
        <r>
          <rPr>
            <sz val="8"/>
            <color indexed="81"/>
            <rFont val="Tahoma"/>
            <family val="2"/>
          </rPr>
          <t xml:space="preserve">
The disutility of false + mammograms is calculated separately due to its relevance only to those in the mammography arm (see row 50 and below).</t>
        </r>
      </text>
    </comment>
    <comment ref="B52" authorId="0" shapeId="0">
      <text>
        <r>
          <rPr>
            <b/>
            <sz val="8"/>
            <color indexed="81"/>
            <rFont val="Tahoma"/>
            <family val="2"/>
          </rPr>
          <t>James G. Kahn:</t>
        </r>
        <r>
          <rPr>
            <sz val="8"/>
            <color indexed="81"/>
            <rFont val="Tahoma"/>
            <family val="2"/>
          </rPr>
          <t xml:space="preserve">
These are the false(+) requiring biopsy/aspiration, per screening mammogr.</t>
        </r>
      </text>
    </comment>
    <comment ref="C55" authorId="0" shapeId="0">
      <text>
        <r>
          <rPr>
            <b/>
            <sz val="8"/>
            <color indexed="81"/>
            <rFont val="Tahoma"/>
            <family val="2"/>
          </rPr>
          <t>James G. Kahn:</t>
        </r>
        <r>
          <rPr>
            <sz val="8"/>
            <color indexed="81"/>
            <rFont val="Tahoma"/>
            <family val="2"/>
          </rPr>
          <t xml:space="preserve">
One week, utility 0.5.</t>
        </r>
      </text>
    </comment>
  </commentList>
</comments>
</file>

<file path=xl/sharedStrings.xml><?xml version="1.0" encoding="utf-8"?>
<sst xmlns="http://schemas.openxmlformats.org/spreadsheetml/2006/main" count="48" uniqueCount="39">
  <si>
    <t>Path Probability</t>
  </si>
  <si>
    <t>Die</t>
  </si>
  <si>
    <t>Cancer, die</t>
  </si>
  <si>
    <t>Br Ca, 10 y</t>
  </si>
  <si>
    <t>No mammog.</t>
  </si>
  <si>
    <t>Survive</t>
  </si>
  <si>
    <t>Cancer, live</t>
  </si>
  <si>
    <t>No Br Ca</t>
  </si>
  <si>
    <t>Women</t>
  </si>
  <si>
    <t>40-49</t>
  </si>
  <si>
    <t xml:space="preserve">  Mortality reduction</t>
  </si>
  <si>
    <t>Mammog.</t>
  </si>
  <si>
    <t>Mammog. – No mammog.</t>
  </si>
  <si>
    <t>Health
Outcomes, QALYs</t>
  </si>
  <si>
    <t>QALYs</t>
  </si>
  <si>
    <t>Estimated discounted QALYs, for mammography exercise</t>
  </si>
  <si>
    <t>Years from start of analysis</t>
  </si>
  <si>
    <t>No cancer</t>
  </si>
  <si>
    <t>QALYs lost, 10 yrs</t>
  </si>
  <si>
    <t># scr mammograms, 10 y</t>
  </si>
  <si>
    <t>discounted QALYs lost</t>
  </si>
  <si>
    <t># biopsy/aspira from false(+)</t>
  </si>
  <si>
    <t>QALYs lost per biopsy/asp</t>
  </si>
  <si>
    <t>Rate of false(+)</t>
  </si>
  <si>
    <t>40-year olds</t>
  </si>
  <si>
    <t>50-year olds</t>
  </si>
  <si>
    <t>All ages</t>
  </si>
  <si>
    <r>
      <t xml:space="preserve">Cancer, </t>
    </r>
    <r>
      <rPr>
        <b/>
        <i/>
        <sz val="10"/>
        <color indexed="10"/>
        <rFont val="Geneva"/>
      </rPr>
      <t>die</t>
    </r>
    <r>
      <rPr>
        <b/>
        <sz val="10"/>
        <rFont val="Geneva"/>
      </rPr>
      <t xml:space="preserve">
Utilities =
0.95 for 5 y (avg delay),
0.5 for 3 y after dx</t>
    </r>
  </si>
  <si>
    <r>
      <t xml:space="preserve">No Cancer </t>
    </r>
    <r>
      <rPr>
        <b/>
        <sz val="10"/>
        <rFont val="Geneva"/>
      </rPr>
      <t xml:space="preserve">
Utilities = 0.95, life expect = 41 yrs</t>
    </r>
  </si>
  <si>
    <r>
      <t xml:space="preserve">Cancer, </t>
    </r>
    <r>
      <rPr>
        <b/>
        <i/>
        <sz val="10"/>
        <color indexed="10"/>
        <rFont val="Geneva"/>
      </rPr>
      <t>live</t>
    </r>
    <r>
      <rPr>
        <b/>
        <sz val="10"/>
        <rFont val="Geneva"/>
      </rPr>
      <t xml:space="preserve">
Utilities =
0.95 for 5 y (avg delay),
0.5 for 3 y,
then 0.9</t>
    </r>
  </si>
  <si>
    <r>
      <t xml:space="preserve">No Cancer </t>
    </r>
    <r>
      <rPr>
        <b/>
        <sz val="10"/>
        <rFont val="Geneva"/>
      </rPr>
      <t xml:space="preserve">
Utilities = 0.95, life expect = 32 yrs</t>
    </r>
  </si>
  <si>
    <t>60-year olds</t>
  </si>
  <si>
    <r>
      <t xml:space="preserve">No Cancer </t>
    </r>
    <r>
      <rPr>
        <b/>
        <sz val="10"/>
        <rFont val="Geneva"/>
      </rPr>
      <t xml:space="preserve">
Utilities = 0.95, life expect = 24 yrs</t>
    </r>
  </si>
  <si>
    <t>QALYs lost (disutility) due to false + mammograms leading to biopsy/aspiration</t>
  </si>
  <si>
    <t>Adj for mammog false +</t>
  </si>
  <si>
    <t>NPV of QALYs, no mammog</t>
  </si>
  <si>
    <t>Disc. rate</t>
  </si>
  <si>
    <t>Your Interpretation</t>
  </si>
  <si>
    <t>Grader's 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</si>
</sst>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5" formatCode="#\ &quot;YL&quot;"/>
    <numFmt numFmtId="169" formatCode="#0.00\ &quot;QALY&quot;"/>
    <numFmt numFmtId="172" formatCode="0.0000"/>
    <numFmt numFmtId="175" formatCode="0.00000"/>
  </numFmts>
  <fonts count="18">
    <font>
      <sz val="10"/>
      <name val="Geneva"/>
    </font>
    <font>
      <b/>
      <sz val="10"/>
      <name val="Geneva"/>
    </font>
    <font>
      <i/>
      <sz val="10"/>
      <name val="Geneva"/>
    </font>
    <font>
      <b/>
      <i/>
      <sz val="10"/>
      <name val="Geneva"/>
    </font>
    <font>
      <sz val="10"/>
      <name val="Geneva"/>
    </font>
    <font>
      <sz val="9"/>
      <name val="Geneva"/>
    </font>
    <font>
      <b/>
      <sz val="9"/>
      <name val="Geneva"/>
    </font>
    <font>
      <b/>
      <sz val="12"/>
      <name val="Geneva"/>
    </font>
    <font>
      <sz val="9"/>
      <color indexed="10"/>
      <name val="Geneva"/>
    </font>
    <font>
      <sz val="8"/>
      <color indexed="81"/>
      <name val="Tahoma"/>
      <family val="2"/>
    </font>
    <font>
      <b/>
      <i/>
      <sz val="10"/>
      <color indexed="8"/>
      <name val="Geneva"/>
    </font>
    <font>
      <b/>
      <sz val="10"/>
      <color indexed="10"/>
      <name val="Geneva"/>
    </font>
    <font>
      <b/>
      <sz val="8"/>
      <color indexed="81"/>
      <name val="Tahoma"/>
      <family val="2"/>
    </font>
    <font>
      <b/>
      <sz val="11"/>
      <name val="Geneva"/>
    </font>
    <font>
      <b/>
      <i/>
      <sz val="10"/>
      <color indexed="10"/>
      <name val="Geneva"/>
    </font>
    <font>
      <b/>
      <sz val="10"/>
      <color indexed="8"/>
      <name val="Geneva"/>
    </font>
    <font>
      <i/>
      <sz val="9"/>
      <name val="Geneva"/>
    </font>
    <font>
      <sz val="8"/>
      <color indexed="10"/>
      <name val="Geneva"/>
    </font>
  </fonts>
  <fills count="10">
    <fill>
      <patternFill patternType="none"/>
    </fill>
    <fill>
      <patternFill patternType="gray125"/>
    </fill>
    <fill>
      <patternFill patternType="solid">
        <fgColor indexed="13"/>
      </patternFill>
    </fill>
    <fill>
      <patternFill patternType="lightGray">
        <fgColor indexed="1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9"/>
        <bgColor indexed="47"/>
      </patternFill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/>
      <top/>
      <bottom style="medium">
        <color indexed="17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left"/>
    </xf>
    <xf numFmtId="16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7" fillId="0" borderId="0" xfId="0" applyFont="1" applyAlignment="1">
      <alignment horizontal="right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/>
    <xf numFmtId="0" fontId="5" fillId="2" borderId="8" xfId="0" applyFont="1" applyFill="1" applyBorder="1"/>
    <xf numFmtId="0" fontId="5" fillId="2" borderId="9" xfId="0" applyFont="1" applyFill="1" applyBorder="1"/>
    <xf numFmtId="0" fontId="1" fillId="3" borderId="10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5" fontId="5" fillId="0" borderId="4" xfId="0" applyNumberFormat="1" applyFont="1" applyBorder="1" applyAlignment="1">
      <alignment horizontal="center"/>
    </xf>
    <xf numFmtId="172" fontId="1" fillId="0" borderId="11" xfId="0" applyNumberFormat="1" applyFont="1" applyBorder="1" applyAlignment="1">
      <alignment horizontal="center"/>
    </xf>
    <xf numFmtId="172" fontId="1" fillId="0" borderId="12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4" borderId="0" xfId="0" applyFill="1" applyBorder="1"/>
    <xf numFmtId="0" fontId="0" fillId="0" borderId="0" xfId="0" applyFill="1" applyBorder="1"/>
    <xf numFmtId="9" fontId="1" fillId="3" borderId="13" xfId="0" applyNumberFormat="1" applyFont="1" applyFill="1" applyBorder="1" applyAlignment="1">
      <alignment horizontal="center"/>
    </xf>
    <xf numFmtId="169" fontId="1" fillId="3" borderId="14" xfId="0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0" fontId="13" fillId="4" borderId="0" xfId="0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1" fillId="0" borderId="0" xfId="0" applyFont="1" applyBorder="1" applyAlignment="1">
      <alignment horizontal="center"/>
    </xf>
    <xf numFmtId="175" fontId="0" fillId="0" borderId="0" xfId="0" applyNumberFormat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2" fontId="0" fillId="0" borderId="0" xfId="0" applyNumberFormat="1" applyFill="1" applyBorder="1" applyAlignment="1">
      <alignment horizontal="center"/>
    </xf>
    <xf numFmtId="2" fontId="15" fillId="5" borderId="15" xfId="0" applyNumberFormat="1" applyFont="1" applyFill="1" applyBorder="1" applyAlignment="1">
      <alignment horizontal="center"/>
    </xf>
    <xf numFmtId="2" fontId="15" fillId="6" borderId="0" xfId="0" applyNumberFormat="1" applyFont="1" applyFill="1" applyBorder="1" applyAlignment="1">
      <alignment horizontal="center"/>
    </xf>
    <xf numFmtId="175" fontId="1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/>
    <xf numFmtId="0" fontId="6" fillId="6" borderId="0" xfId="0" applyFont="1" applyFill="1" applyBorder="1" applyAlignment="1">
      <alignment horizontal="right"/>
    </xf>
    <xf numFmtId="0" fontId="0" fillId="7" borderId="0" xfId="0" applyFill="1" applyBorder="1"/>
    <xf numFmtId="0" fontId="16" fillId="5" borderId="16" xfId="0" applyFont="1" applyFill="1" applyBorder="1" applyAlignment="1">
      <alignment horizontal="center" vertical="center" wrapText="1"/>
    </xf>
    <xf numFmtId="175" fontId="10" fillId="5" borderId="16" xfId="0" applyNumberFormat="1" applyFont="1" applyFill="1" applyBorder="1" applyAlignment="1">
      <alignment horizontal="center" vertical="center"/>
    </xf>
    <xf numFmtId="0" fontId="16" fillId="8" borderId="16" xfId="0" applyFont="1" applyFill="1" applyBorder="1" applyAlignment="1">
      <alignment horizontal="center" vertical="center" wrapText="1"/>
    </xf>
    <xf numFmtId="175" fontId="10" fillId="8" borderId="16" xfId="0" applyNumberFormat="1" applyFont="1" applyFill="1" applyBorder="1" applyAlignment="1">
      <alignment horizontal="center" vertical="center"/>
    </xf>
    <xf numFmtId="0" fontId="17" fillId="9" borderId="12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18</xdr:row>
      <xdr:rowOff>85725</xdr:rowOff>
    </xdr:from>
    <xdr:to>
      <xdr:col>1</xdr:col>
      <xdr:colOff>47625</xdr:colOff>
      <xdr:row>19</xdr:row>
      <xdr:rowOff>66675</xdr:rowOff>
    </xdr:to>
    <xdr:sp macro="" textlink="">
      <xdr:nvSpPr>
        <xdr:cNvPr id="5209" name="Rectangle 1">
          <a:extLst>
            <a:ext uri="{FF2B5EF4-FFF2-40B4-BE49-F238E27FC236}">
              <a16:creationId xmlns:a16="http://schemas.microsoft.com/office/drawing/2014/main" id="{510FBECE-7E6A-43FB-AE7A-2346F64C638A}"/>
            </a:ext>
          </a:extLst>
        </xdr:cNvPr>
        <xdr:cNvSpPr>
          <a:spLocks noChangeArrowheads="1"/>
        </xdr:cNvSpPr>
      </xdr:nvSpPr>
      <xdr:spPr bwMode="auto">
        <a:xfrm>
          <a:off x="419100" y="3438525"/>
          <a:ext cx="114300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609600</xdr:colOff>
      <xdr:row>5</xdr:row>
      <xdr:rowOff>76200</xdr:rowOff>
    </xdr:from>
    <xdr:to>
      <xdr:col>3</xdr:col>
      <xdr:colOff>57150</xdr:colOff>
      <xdr:row>6</xdr:row>
      <xdr:rowOff>76200</xdr:rowOff>
    </xdr:to>
    <xdr:sp macro="" textlink="">
      <xdr:nvSpPr>
        <xdr:cNvPr id="5210" name="Oval 2">
          <a:extLst>
            <a:ext uri="{FF2B5EF4-FFF2-40B4-BE49-F238E27FC236}">
              <a16:creationId xmlns:a16="http://schemas.microsoft.com/office/drawing/2014/main" id="{FAE4172D-5776-4127-B46B-84CECFA6E0A0}"/>
            </a:ext>
          </a:extLst>
        </xdr:cNvPr>
        <xdr:cNvSpPr>
          <a:spLocks noChangeArrowheads="1"/>
        </xdr:cNvSpPr>
      </xdr:nvSpPr>
      <xdr:spPr bwMode="auto">
        <a:xfrm>
          <a:off x="1743075" y="1295400"/>
          <a:ext cx="123825" cy="1619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571500</xdr:colOff>
      <xdr:row>8</xdr:row>
      <xdr:rowOff>76200</xdr:rowOff>
    </xdr:from>
    <xdr:to>
      <xdr:col>2</xdr:col>
      <xdr:colOff>57150</xdr:colOff>
      <xdr:row>9</xdr:row>
      <xdr:rowOff>76200</xdr:rowOff>
    </xdr:to>
    <xdr:sp macro="" textlink="">
      <xdr:nvSpPr>
        <xdr:cNvPr id="5211" name="Oval 3">
          <a:extLst>
            <a:ext uri="{FF2B5EF4-FFF2-40B4-BE49-F238E27FC236}">
              <a16:creationId xmlns:a16="http://schemas.microsoft.com/office/drawing/2014/main" id="{9190F31A-EE49-41CD-861C-09D15538C198}"/>
            </a:ext>
          </a:extLst>
        </xdr:cNvPr>
        <xdr:cNvSpPr>
          <a:spLocks noChangeArrowheads="1"/>
        </xdr:cNvSpPr>
      </xdr:nvSpPr>
      <xdr:spPr bwMode="auto">
        <a:xfrm>
          <a:off x="1057275" y="1828800"/>
          <a:ext cx="133350" cy="1714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609600</xdr:colOff>
      <xdr:row>25</xdr:row>
      <xdr:rowOff>76200</xdr:rowOff>
    </xdr:from>
    <xdr:to>
      <xdr:col>3</xdr:col>
      <xdr:colOff>57150</xdr:colOff>
      <xdr:row>26</xdr:row>
      <xdr:rowOff>76200</xdr:rowOff>
    </xdr:to>
    <xdr:sp macro="" textlink="">
      <xdr:nvSpPr>
        <xdr:cNvPr id="5212" name="Oval 4">
          <a:extLst>
            <a:ext uri="{FF2B5EF4-FFF2-40B4-BE49-F238E27FC236}">
              <a16:creationId xmlns:a16="http://schemas.microsoft.com/office/drawing/2014/main" id="{F4CD1EB1-48AA-4E19-83DC-828316615212}"/>
            </a:ext>
          </a:extLst>
        </xdr:cNvPr>
        <xdr:cNvSpPr>
          <a:spLocks noChangeArrowheads="1"/>
        </xdr:cNvSpPr>
      </xdr:nvSpPr>
      <xdr:spPr bwMode="auto">
        <a:xfrm>
          <a:off x="1743075" y="4600575"/>
          <a:ext cx="123825" cy="1619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581025</xdr:colOff>
      <xdr:row>29</xdr:row>
      <xdr:rowOff>76200</xdr:rowOff>
    </xdr:from>
    <xdr:to>
      <xdr:col>2</xdr:col>
      <xdr:colOff>66675</xdr:colOff>
      <xdr:row>30</xdr:row>
      <xdr:rowOff>76200</xdr:rowOff>
    </xdr:to>
    <xdr:sp macro="" textlink="">
      <xdr:nvSpPr>
        <xdr:cNvPr id="5213" name="Oval 5">
          <a:extLst>
            <a:ext uri="{FF2B5EF4-FFF2-40B4-BE49-F238E27FC236}">
              <a16:creationId xmlns:a16="http://schemas.microsoft.com/office/drawing/2014/main" id="{6681D801-7563-4C9E-AD2C-684D6957245A}"/>
            </a:ext>
          </a:extLst>
        </xdr:cNvPr>
        <xdr:cNvSpPr>
          <a:spLocks noChangeArrowheads="1"/>
        </xdr:cNvSpPr>
      </xdr:nvSpPr>
      <xdr:spPr bwMode="auto">
        <a:xfrm>
          <a:off x="1066800" y="5257800"/>
          <a:ext cx="133350" cy="1714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447675</xdr:colOff>
      <xdr:row>22</xdr:row>
      <xdr:rowOff>0</xdr:rowOff>
    </xdr:from>
    <xdr:to>
      <xdr:col>2</xdr:col>
      <xdr:colOff>447675</xdr:colOff>
      <xdr:row>23</xdr:row>
      <xdr:rowOff>85725</xdr:rowOff>
    </xdr:to>
    <xdr:sp macro="" textlink="">
      <xdr:nvSpPr>
        <xdr:cNvPr id="5214" name="Line 6">
          <a:extLst>
            <a:ext uri="{FF2B5EF4-FFF2-40B4-BE49-F238E27FC236}">
              <a16:creationId xmlns:a16="http://schemas.microsoft.com/office/drawing/2014/main" id="{E8DE27A9-3894-4B02-9AC6-C8391F7D1173}"/>
            </a:ext>
          </a:extLst>
        </xdr:cNvPr>
        <xdr:cNvSpPr>
          <a:spLocks noChangeShapeType="1"/>
        </xdr:cNvSpPr>
      </xdr:nvSpPr>
      <xdr:spPr bwMode="auto">
        <a:xfrm>
          <a:off x="1581150" y="40195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457200</xdr:colOff>
      <xdr:row>23</xdr:row>
      <xdr:rowOff>85725</xdr:rowOff>
    </xdr:from>
    <xdr:to>
      <xdr:col>3</xdr:col>
      <xdr:colOff>0</xdr:colOff>
      <xdr:row>23</xdr:row>
      <xdr:rowOff>85725</xdr:rowOff>
    </xdr:to>
    <xdr:sp macro="" textlink="">
      <xdr:nvSpPr>
        <xdr:cNvPr id="5215" name="Line 7">
          <a:extLst>
            <a:ext uri="{FF2B5EF4-FFF2-40B4-BE49-F238E27FC236}">
              <a16:creationId xmlns:a16="http://schemas.microsoft.com/office/drawing/2014/main" id="{248E3EEB-2BD5-4D10-82AE-C1BFC2609870}"/>
            </a:ext>
          </a:extLst>
        </xdr:cNvPr>
        <xdr:cNvSpPr>
          <a:spLocks noChangeShapeType="1"/>
        </xdr:cNvSpPr>
      </xdr:nvSpPr>
      <xdr:spPr bwMode="auto">
        <a:xfrm>
          <a:off x="1590675" y="4276725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6</xdr:row>
      <xdr:rowOff>28575</xdr:rowOff>
    </xdr:from>
    <xdr:to>
      <xdr:col>3</xdr:col>
      <xdr:colOff>0</xdr:colOff>
      <xdr:row>7</xdr:row>
      <xdr:rowOff>0</xdr:rowOff>
    </xdr:to>
    <xdr:sp macro="" textlink="">
      <xdr:nvSpPr>
        <xdr:cNvPr id="5216" name="Rectangle 10">
          <a:extLst>
            <a:ext uri="{FF2B5EF4-FFF2-40B4-BE49-F238E27FC236}">
              <a16:creationId xmlns:a16="http://schemas.microsoft.com/office/drawing/2014/main" id="{511A48F8-80BB-471B-A221-29EABB8FFB10}"/>
            </a:ext>
          </a:extLst>
        </xdr:cNvPr>
        <xdr:cNvSpPr>
          <a:spLocks noChangeArrowheads="1"/>
        </xdr:cNvSpPr>
      </xdr:nvSpPr>
      <xdr:spPr bwMode="auto">
        <a:xfrm>
          <a:off x="1152525" y="1409700"/>
          <a:ext cx="657225" cy="180975"/>
        </a:xfrm>
        <a:prstGeom prst="rect">
          <a:avLst/>
        </a:prstGeom>
        <a:noFill/>
        <a:ln w="17145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showGridLines="0" tabSelected="1" zoomScale="95" workbookViewId="0">
      <pane ySplit="1" topLeftCell="A2" activePane="bottomLeft" state="frozen"/>
      <selection pane="bottomLeft" activeCell="K4" sqref="K4"/>
    </sheetView>
  </sheetViews>
  <sheetFormatPr defaultColWidth="10.7109375" defaultRowHeight="12"/>
  <cols>
    <col min="1" max="1" width="7.28515625" style="1" customWidth="1"/>
    <col min="2" max="2" width="9.7109375" style="1" customWidth="1"/>
    <col min="3" max="3" width="10.140625" style="1" customWidth="1"/>
    <col min="4" max="4" width="6.7109375" style="1" customWidth="1"/>
    <col min="5" max="5" width="1.140625" style="10" customWidth="1"/>
    <col min="6" max="6" width="10.28515625" style="8" customWidth="1"/>
    <col min="7" max="7" width="1.85546875" style="8" customWidth="1"/>
    <col min="8" max="8" width="13.85546875" style="8" customWidth="1"/>
    <col min="9" max="9" width="4.140625" style="10" customWidth="1"/>
    <col min="10" max="16384" width="10.7109375" style="1"/>
  </cols>
  <sheetData>
    <row r="1" spans="2:9" s="7" customFormat="1" ht="41.25" customHeight="1">
      <c r="E1" s="11"/>
      <c r="F1" s="7" t="s">
        <v>0</v>
      </c>
      <c r="H1" s="7" t="s">
        <v>13</v>
      </c>
      <c r="I1" s="21"/>
    </row>
    <row r="2" spans="2:9" ht="12.75">
      <c r="I2" s="21"/>
    </row>
    <row r="3" spans="2:9" ht="13.5" thickBot="1">
      <c r="D3" s="3" t="s">
        <v>1</v>
      </c>
      <c r="H3" s="8" t="s">
        <v>2</v>
      </c>
      <c r="I3" s="21"/>
    </row>
    <row r="4" spans="2:9" ht="15.75" customHeight="1" thickBot="1">
      <c r="D4" s="5">
        <v>0.2</v>
      </c>
      <c r="E4" s="12"/>
      <c r="F4" s="9">
        <f>D4*C7</f>
        <v>0</v>
      </c>
      <c r="H4" s="34"/>
      <c r="I4" s="21"/>
    </row>
    <row r="5" spans="2:9" ht="12.75">
      <c r="D5" s="2"/>
      <c r="I5" s="21"/>
    </row>
    <row r="6" spans="2:9" ht="12.75">
      <c r="C6" s="3" t="s">
        <v>3</v>
      </c>
      <c r="D6" s="2"/>
      <c r="I6" s="21"/>
    </row>
    <row r="7" spans="2:9" ht="17.100000000000001" customHeight="1" thickBot="1">
      <c r="C7" s="24"/>
      <c r="D7" s="2"/>
      <c r="I7" s="21"/>
    </row>
    <row r="8" spans="2:9" ht="12.75">
      <c r="C8" s="2"/>
      <c r="D8" s="2"/>
      <c r="I8" s="21"/>
    </row>
    <row r="9" spans="2:9" ht="13.5" thickBot="1">
      <c r="B9" s="3" t="s">
        <v>4</v>
      </c>
      <c r="C9" s="2"/>
      <c r="D9" s="4" t="s">
        <v>5</v>
      </c>
      <c r="H9" s="8" t="s">
        <v>6</v>
      </c>
      <c r="I9" s="21"/>
    </row>
    <row r="10" spans="2:9" ht="15" customHeight="1" thickBot="1">
      <c r="B10" s="2"/>
      <c r="C10" s="2"/>
      <c r="D10" s="6">
        <f>1-D4</f>
        <v>0.8</v>
      </c>
      <c r="E10" s="12"/>
      <c r="F10" s="9">
        <f>D10*C7</f>
        <v>0</v>
      </c>
      <c r="H10" s="34"/>
      <c r="I10" s="21"/>
    </row>
    <row r="11" spans="2:9" ht="12.75">
      <c r="B11" s="2"/>
      <c r="C11" s="2"/>
      <c r="D11" s="6"/>
      <c r="E11" s="12"/>
      <c r="H11" s="13"/>
      <c r="I11" s="21"/>
    </row>
    <row r="12" spans="2:9" ht="12.75">
      <c r="B12" s="2"/>
      <c r="C12" s="2"/>
      <c r="D12" s="6"/>
      <c r="E12" s="12"/>
      <c r="G12" s="25" t="str">
        <f>IF(H15&gt;H10," ","Error check: Do you want H15 &gt; H10?")</f>
        <v>Error check: Do you want H15 &gt; H10?</v>
      </c>
      <c r="H12" s="13"/>
      <c r="I12" s="21"/>
    </row>
    <row r="13" spans="2:9" ht="12.75">
      <c r="B13" s="2"/>
      <c r="C13" s="2"/>
      <c r="F13"/>
      <c r="G13"/>
      <c r="I13" s="21"/>
    </row>
    <row r="14" spans="2:9" ht="13.5" thickBot="1">
      <c r="B14" s="2"/>
      <c r="C14" s="4" t="s">
        <v>7</v>
      </c>
      <c r="H14" s="8" t="s">
        <v>17</v>
      </c>
      <c r="I14" s="21"/>
    </row>
    <row r="15" spans="2:9" ht="15" customHeight="1" thickBot="1">
      <c r="B15" s="2"/>
      <c r="C15" s="6">
        <f>1-C7</f>
        <v>1</v>
      </c>
      <c r="F15" s="9">
        <f>C15</f>
        <v>1</v>
      </c>
      <c r="H15" s="34"/>
      <c r="I15" s="21"/>
    </row>
    <row r="16" spans="2:9" ht="5.0999999999999996" customHeight="1" thickBot="1">
      <c r="B16" s="2"/>
      <c r="F16"/>
      <c r="G16"/>
      <c r="H16"/>
      <c r="I16" s="21"/>
    </row>
    <row r="17" spans="1:9" ht="13.5" thickBot="1">
      <c r="B17" s="2"/>
      <c r="F17" s="19">
        <f>SUM(F4:F15)</f>
        <v>1</v>
      </c>
      <c r="G17" s="19"/>
      <c r="H17" s="29">
        <f>$F4*H$4+$F10*H$10+$F15*H$15</f>
        <v>0</v>
      </c>
      <c r="I17" s="21"/>
    </row>
    <row r="18" spans="1:9" ht="12.75">
      <c r="B18" s="2"/>
      <c r="F18" s="26"/>
      <c r="I18" s="21"/>
    </row>
    <row r="19" spans="1:9" ht="12.75">
      <c r="A19" s="22" t="s">
        <v>8</v>
      </c>
      <c r="B19" s="2"/>
      <c r="I19" s="21"/>
    </row>
    <row r="20" spans="1:9" ht="12.75">
      <c r="A20" s="23" t="s">
        <v>9</v>
      </c>
      <c r="B20" s="2"/>
      <c r="C20"/>
      <c r="D20"/>
      <c r="I20" s="21"/>
    </row>
    <row r="21" spans="1:9" ht="13.5" thickBot="1">
      <c r="B21" s="2"/>
      <c r="C21" s="15" t="s">
        <v>10</v>
      </c>
      <c r="D21" s="16"/>
      <c r="I21" s="21"/>
    </row>
    <row r="22" spans="1:9" ht="13.5" thickBot="1">
      <c r="B22" s="2"/>
      <c r="C22" s="33"/>
      <c r="D22" s="17"/>
      <c r="I22" s="21"/>
    </row>
    <row r="23" spans="1:9" ht="13.5" thickBot="1">
      <c r="B23" s="2"/>
      <c r="D23" s="3" t="s">
        <v>1</v>
      </c>
      <c r="H23" s="8" t="s">
        <v>2</v>
      </c>
      <c r="I23" s="21"/>
    </row>
    <row r="24" spans="1:9" ht="13.5" thickBot="1">
      <c r="B24" s="2"/>
      <c r="D24" s="5">
        <f>D4*(1-C22)</f>
        <v>0.2</v>
      </c>
      <c r="E24" s="12"/>
      <c r="F24" s="27">
        <f>D24*C27</f>
        <v>8.0000000000000013E-6</v>
      </c>
      <c r="H24" s="34"/>
      <c r="I24" s="21"/>
    </row>
    <row r="25" spans="1:9" ht="12.75">
      <c r="B25" s="2"/>
      <c r="D25" s="2"/>
      <c r="I25" s="21"/>
    </row>
    <row r="26" spans="1:9" ht="12.75">
      <c r="B26" s="2"/>
      <c r="C26" s="3" t="s">
        <v>3</v>
      </c>
      <c r="D26" s="2"/>
      <c r="I26" s="21"/>
    </row>
    <row r="27" spans="1:9" ht="12.75">
      <c r="B27" s="2"/>
      <c r="C27" s="5">
        <f>C7+0.00004</f>
        <v>4.0000000000000003E-5</v>
      </c>
      <c r="D27" s="2"/>
      <c r="I27" s="21"/>
    </row>
    <row r="28" spans="1:9" ht="12.75">
      <c r="B28" s="2"/>
      <c r="C28" s="2"/>
      <c r="D28" s="2"/>
      <c r="I28" s="21"/>
    </row>
    <row r="29" spans="1:9" ht="13.5" thickBot="1">
      <c r="B29" s="2"/>
      <c r="C29" s="2"/>
      <c r="D29" s="4" t="s">
        <v>5</v>
      </c>
      <c r="H29" s="8" t="s">
        <v>6</v>
      </c>
      <c r="I29" s="21"/>
    </row>
    <row r="30" spans="1:9" ht="13.5" thickBot="1">
      <c r="B30" s="4" t="s">
        <v>11</v>
      </c>
      <c r="C30" s="2"/>
      <c r="D30" s="6">
        <f>1-D24</f>
        <v>0.8</v>
      </c>
      <c r="E30" s="12"/>
      <c r="F30" s="27">
        <f>D30*C27</f>
        <v>3.2000000000000005E-5</v>
      </c>
      <c r="H30" s="34"/>
      <c r="I30" s="21"/>
    </row>
    <row r="31" spans="1:9" ht="12.75">
      <c r="C31" s="2"/>
      <c r="D31" s="6"/>
      <c r="E31" s="12"/>
      <c r="H31" s="13"/>
      <c r="I31" s="21"/>
    </row>
    <row r="32" spans="1:9" ht="12.75">
      <c r="C32" s="2"/>
      <c r="D32" s="6"/>
      <c r="E32" s="12"/>
      <c r="H32" s="13"/>
      <c r="I32" s="21"/>
    </row>
    <row r="33" spans="3:9" ht="12.75">
      <c r="C33" s="2"/>
      <c r="I33" s="21"/>
    </row>
    <row r="34" spans="3:9" ht="12.75">
      <c r="C34" s="2"/>
      <c r="I34" s="21"/>
    </row>
    <row r="35" spans="3:9" ht="13.5" thickBot="1">
      <c r="C35" s="4" t="s">
        <v>7</v>
      </c>
      <c r="H35" s="8" t="s">
        <v>17</v>
      </c>
      <c r="I35" s="21"/>
    </row>
    <row r="36" spans="3:9" ht="13.5" thickBot="1">
      <c r="C36" s="6">
        <f>1-C27</f>
        <v>0.99995999999999996</v>
      </c>
      <c r="F36" s="9">
        <f>C36</f>
        <v>0.99995999999999996</v>
      </c>
      <c r="H36" s="34"/>
      <c r="I36" s="21"/>
    </row>
    <row r="37" spans="3:9" ht="6.75" customHeight="1" thickBot="1">
      <c r="H37" s="13"/>
      <c r="I37" s="21"/>
    </row>
    <row r="38" spans="3:9" ht="13.5" thickBot="1">
      <c r="C38"/>
      <c r="D38"/>
      <c r="E38"/>
      <c r="F38" s="19">
        <f>SUM(F24:F36)</f>
        <v>1</v>
      </c>
      <c r="G38" s="19"/>
      <c r="H38" s="29">
        <f>$F24*H$24+$F30*H$30+$F36*H$36</f>
        <v>0</v>
      </c>
      <c r="I38" s="21"/>
    </row>
    <row r="39" spans="3:9" ht="8.1" customHeight="1" thickBot="1">
      <c r="C39"/>
      <c r="D39"/>
      <c r="E39"/>
      <c r="F39" s="19"/>
      <c r="G39" s="19"/>
      <c r="H39" s="20"/>
      <c r="I39" s="21"/>
    </row>
    <row r="40" spans="3:9" ht="17.25" thickTop="1" thickBot="1">
      <c r="D40" s="18"/>
      <c r="F40" s="14" t="s">
        <v>12</v>
      </c>
      <c r="G40" s="14"/>
      <c r="H40" s="28">
        <f>H38-H17</f>
        <v>0</v>
      </c>
      <c r="I40" s="21"/>
    </row>
    <row r="41" spans="3:9" ht="15" customHeight="1" thickTop="1" thickBot="1">
      <c r="D41" s="18"/>
      <c r="F41" s="14"/>
      <c r="G41" s="14"/>
      <c r="H41" s="30" t="s">
        <v>14</v>
      </c>
      <c r="I41" s="21"/>
    </row>
    <row r="42" spans="3:9" ht="12.75" thickBot="1">
      <c r="H42" s="59" t="s">
        <v>37</v>
      </c>
    </row>
    <row r="43" spans="3:9" ht="12.75" thickBot="1"/>
    <row r="44" spans="3:9" ht="12.75" thickBot="1">
      <c r="H44" s="59" t="s">
        <v>38</v>
      </c>
    </row>
  </sheetData>
  <phoneticPr fontId="0" type="noConversion"/>
  <printOptions gridLinesSet="0"/>
  <pageMargins left="0.75" right="0.75" top="1" bottom="0.76" header="0.5" footer="0.5"/>
  <pageSetup orientation="landscape" horizontalDpi="4294967292" verticalDpi="4294967292"/>
  <headerFooter alignWithMargins="0">
    <oddFooter xml:space="preserve">&amp;R
JG Kahn  &amp;D  &amp;T
page &amp;P
</oddFooter>
  </headerFooter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8"/>
  <sheetViews>
    <sheetView zoomScale="90" workbookViewId="0">
      <pane ySplit="5" topLeftCell="A6" activePane="bottomLeft" state="frozen"/>
      <selection pane="bottomLeft" activeCell="K10" sqref="K10"/>
    </sheetView>
  </sheetViews>
  <sheetFormatPr defaultColWidth="11.42578125" defaultRowHeight="12.75"/>
  <cols>
    <col min="1" max="1" width="9.42578125" style="21" customWidth="1"/>
    <col min="2" max="2" width="14.42578125" style="21" customWidth="1"/>
    <col min="3" max="3" width="15.42578125" style="21" customWidth="1"/>
    <col min="4" max="9" width="13.5703125" style="21" customWidth="1"/>
    <col min="10" max="10" width="8.7109375" customWidth="1"/>
    <col min="11" max="16384" width="11.42578125" style="21"/>
  </cols>
  <sheetData>
    <row r="1" spans="1:9" ht="20.25" customHeight="1">
      <c r="A1" s="37" t="s">
        <v>15</v>
      </c>
      <c r="B1" s="37"/>
      <c r="C1" s="31"/>
      <c r="D1" s="31"/>
      <c r="E1" s="31"/>
      <c r="G1" s="52"/>
      <c r="I1" s="32"/>
    </row>
    <row r="2" spans="1:9" ht="13.5" customHeight="1"/>
    <row r="3" spans="1:9" ht="14.25" customHeight="1" thickBot="1">
      <c r="A3" s="53" t="s">
        <v>36</v>
      </c>
      <c r="B3" s="49">
        <v>0.03</v>
      </c>
    </row>
    <row r="4" spans="1:9" ht="16.5" customHeight="1" thickBot="1">
      <c r="A4" s="46"/>
      <c r="B4" s="46"/>
      <c r="C4" s="48" t="s">
        <v>26</v>
      </c>
      <c r="D4" s="60" t="s">
        <v>24</v>
      </c>
      <c r="E4" s="61"/>
      <c r="F4" s="60" t="s">
        <v>25</v>
      </c>
      <c r="G4" s="61"/>
      <c r="H4" s="60" t="s">
        <v>31</v>
      </c>
      <c r="I4" s="61"/>
    </row>
    <row r="5" spans="1:9" s="39" customFormat="1" ht="103.5" customHeight="1">
      <c r="A5" s="36" t="s">
        <v>16</v>
      </c>
      <c r="B5" s="36"/>
      <c r="C5" s="38" t="s">
        <v>27</v>
      </c>
      <c r="D5" s="38" t="s">
        <v>29</v>
      </c>
      <c r="E5" s="38" t="s">
        <v>28</v>
      </c>
      <c r="F5" s="38" t="s">
        <v>29</v>
      </c>
      <c r="G5" s="38" t="s">
        <v>30</v>
      </c>
      <c r="H5" s="38" t="s">
        <v>29</v>
      </c>
      <c r="I5" s="38" t="s">
        <v>32</v>
      </c>
    </row>
    <row r="6" spans="1:9" s="41" customFormat="1" ht="33.75" customHeight="1" thickBot="1">
      <c r="B6" s="55" t="s">
        <v>35</v>
      </c>
      <c r="C6" s="56">
        <f t="shared" ref="C6:I6" si="0">NPV($B$3,C8:C48)*(1+$B$3)^0.5</f>
        <v>5.6536575665180031</v>
      </c>
      <c r="D6" s="56">
        <f t="shared" si="0"/>
        <v>20.626760806042387</v>
      </c>
      <c r="E6" s="56">
        <f t="shared" si="0"/>
        <v>22.572941319319273</v>
      </c>
      <c r="F6" s="56">
        <f t="shared" si="0"/>
        <v>17.864972374625086</v>
      </c>
      <c r="G6" s="56">
        <f t="shared" si="0"/>
        <v>19.657720197267682</v>
      </c>
      <c r="H6" s="56">
        <f t="shared" si="0"/>
        <v>14.710797283160788</v>
      </c>
      <c r="I6" s="56">
        <f t="shared" si="0"/>
        <v>16.328313156277591</v>
      </c>
    </row>
    <row r="7" spans="1:9" s="41" customFormat="1" ht="33.75" customHeight="1" thickTop="1" thickBot="1">
      <c r="A7" s="40"/>
      <c r="B7" s="57" t="s">
        <v>34</v>
      </c>
      <c r="C7" s="58">
        <f t="shared" ref="C7:I7" si="1">C6-C57</f>
        <v>5.6534253746813166</v>
      </c>
      <c r="D7" s="58">
        <f t="shared" si="1"/>
        <v>20.6265286142057</v>
      </c>
      <c r="E7" s="58">
        <f t="shared" si="1"/>
        <v>22.572510014927083</v>
      </c>
      <c r="F7" s="58">
        <f t="shared" si="1"/>
        <v>17.864740182788399</v>
      </c>
      <c r="G7" s="58">
        <f t="shared" si="1"/>
        <v>19.657288892875492</v>
      </c>
      <c r="H7" s="58">
        <f t="shared" si="1"/>
        <v>14.710565091324101</v>
      </c>
      <c r="I7" s="58">
        <f t="shared" si="1"/>
        <v>16.327881851885401</v>
      </c>
    </row>
    <row r="8" spans="1:9" ht="13.5" thickTop="1">
      <c r="A8" s="42">
        <v>1</v>
      </c>
      <c r="B8" s="42"/>
      <c r="C8" s="43">
        <v>0.95</v>
      </c>
      <c r="D8" s="43">
        <v>0.95</v>
      </c>
      <c r="E8" s="43">
        <v>0.95</v>
      </c>
      <c r="F8" s="43">
        <v>0.95</v>
      </c>
      <c r="G8" s="43">
        <v>0.95</v>
      </c>
      <c r="H8" s="43">
        <v>0.95</v>
      </c>
      <c r="I8" s="43">
        <v>0.95</v>
      </c>
    </row>
    <row r="9" spans="1:9">
      <c r="A9" s="42">
        <v>2</v>
      </c>
      <c r="B9" s="42"/>
      <c r="C9" s="43">
        <v>0.95</v>
      </c>
      <c r="D9" s="43">
        <v>0.95</v>
      </c>
      <c r="E9" s="43">
        <v>0.95</v>
      </c>
      <c r="F9" s="43">
        <v>0.95</v>
      </c>
      <c r="G9" s="43">
        <v>0.95</v>
      </c>
      <c r="H9" s="43">
        <v>0.95</v>
      </c>
      <c r="I9" s="43">
        <v>0.95</v>
      </c>
    </row>
    <row r="10" spans="1:9">
      <c r="A10" s="42">
        <v>3</v>
      </c>
      <c r="B10" s="42"/>
      <c r="C10" s="43">
        <v>0.95</v>
      </c>
      <c r="D10" s="43">
        <v>0.95</v>
      </c>
      <c r="E10" s="43">
        <v>0.95</v>
      </c>
      <c r="F10" s="43">
        <v>0.95</v>
      </c>
      <c r="G10" s="43">
        <v>0.95</v>
      </c>
      <c r="H10" s="43">
        <v>0.95</v>
      </c>
      <c r="I10" s="43">
        <v>0.95</v>
      </c>
    </row>
    <row r="11" spans="1:9">
      <c r="A11" s="42">
        <v>4</v>
      </c>
      <c r="B11" s="42"/>
      <c r="C11" s="43">
        <v>0.95</v>
      </c>
      <c r="D11" s="43">
        <v>0.95</v>
      </c>
      <c r="E11" s="43">
        <v>0.95</v>
      </c>
      <c r="F11" s="43">
        <v>0.95</v>
      </c>
      <c r="G11" s="43">
        <v>0.95</v>
      </c>
      <c r="H11" s="43">
        <v>0.95</v>
      </c>
      <c r="I11" s="43">
        <v>0.95</v>
      </c>
    </row>
    <row r="12" spans="1:9">
      <c r="A12" s="42">
        <v>5</v>
      </c>
      <c r="B12" s="42"/>
      <c r="C12" s="43">
        <v>0.95</v>
      </c>
      <c r="D12" s="43">
        <v>0.95</v>
      </c>
      <c r="E12" s="43">
        <v>0.95</v>
      </c>
      <c r="F12" s="43">
        <v>0.95</v>
      </c>
      <c r="G12" s="43">
        <v>0.95</v>
      </c>
      <c r="H12" s="43">
        <v>0.95</v>
      </c>
      <c r="I12" s="43">
        <v>0.95</v>
      </c>
    </row>
    <row r="13" spans="1:9">
      <c r="A13" s="42">
        <v>6</v>
      </c>
      <c r="B13" s="42"/>
      <c r="C13" s="43">
        <v>0.5</v>
      </c>
      <c r="D13" s="43">
        <v>0.5</v>
      </c>
      <c r="E13" s="43">
        <v>0.95</v>
      </c>
      <c r="F13" s="43">
        <v>0.5</v>
      </c>
      <c r="G13" s="43">
        <v>0.95</v>
      </c>
      <c r="H13" s="43">
        <v>0.5</v>
      </c>
      <c r="I13" s="43">
        <v>0.95</v>
      </c>
    </row>
    <row r="14" spans="1:9">
      <c r="A14" s="42">
        <v>7</v>
      </c>
      <c r="B14" s="42"/>
      <c r="C14" s="43">
        <v>0.5</v>
      </c>
      <c r="D14" s="43">
        <v>0.5</v>
      </c>
      <c r="E14" s="43">
        <v>0.95</v>
      </c>
      <c r="F14" s="43">
        <v>0.5</v>
      </c>
      <c r="G14" s="43">
        <v>0.95</v>
      </c>
      <c r="H14" s="43">
        <v>0.5</v>
      </c>
      <c r="I14" s="43">
        <v>0.95</v>
      </c>
    </row>
    <row r="15" spans="1:9">
      <c r="A15" s="42">
        <v>8</v>
      </c>
      <c r="B15" s="42"/>
      <c r="C15" s="43">
        <v>0.5</v>
      </c>
      <c r="D15" s="43">
        <v>0.5</v>
      </c>
      <c r="E15" s="43">
        <v>0.95</v>
      </c>
      <c r="F15" s="43">
        <v>0.5</v>
      </c>
      <c r="G15" s="43">
        <v>0.95</v>
      </c>
      <c r="H15" s="43">
        <v>0.5</v>
      </c>
      <c r="I15" s="43">
        <v>0.95</v>
      </c>
    </row>
    <row r="16" spans="1:9">
      <c r="A16" s="42">
        <v>9</v>
      </c>
      <c r="B16" s="42"/>
      <c r="D16" s="47">
        <v>0.9</v>
      </c>
      <c r="E16" s="43">
        <v>0.95</v>
      </c>
      <c r="F16" s="47">
        <v>0.9</v>
      </c>
      <c r="G16" s="43">
        <v>0.95</v>
      </c>
      <c r="H16" s="47">
        <v>0.9</v>
      </c>
      <c r="I16" s="43">
        <v>0.95</v>
      </c>
    </row>
    <row r="17" spans="1:9">
      <c r="A17" s="42">
        <v>10</v>
      </c>
      <c r="B17" s="42"/>
      <c r="D17" s="47">
        <v>0.9</v>
      </c>
      <c r="E17" s="43">
        <v>0.95</v>
      </c>
      <c r="F17" s="47">
        <v>0.9</v>
      </c>
      <c r="G17" s="43">
        <v>0.95</v>
      </c>
      <c r="H17" s="47">
        <v>0.9</v>
      </c>
      <c r="I17" s="43">
        <v>0.95</v>
      </c>
    </row>
    <row r="18" spans="1:9">
      <c r="A18" s="42">
        <v>11</v>
      </c>
      <c r="B18" s="42"/>
      <c r="D18" s="47">
        <v>0.9</v>
      </c>
      <c r="E18" s="43">
        <v>0.95</v>
      </c>
      <c r="F18" s="47">
        <v>0.9</v>
      </c>
      <c r="G18" s="43">
        <v>0.95</v>
      </c>
      <c r="H18" s="47">
        <v>0.9</v>
      </c>
      <c r="I18" s="43">
        <v>0.95</v>
      </c>
    </row>
    <row r="19" spans="1:9">
      <c r="A19" s="42">
        <v>12</v>
      </c>
      <c r="B19" s="42"/>
      <c r="D19" s="47">
        <v>0.9</v>
      </c>
      <c r="E19" s="43">
        <v>0.95</v>
      </c>
      <c r="F19" s="47">
        <v>0.9</v>
      </c>
      <c r="G19" s="43">
        <v>0.95</v>
      </c>
      <c r="H19" s="47">
        <v>0.9</v>
      </c>
      <c r="I19" s="43">
        <v>0.95</v>
      </c>
    </row>
    <row r="20" spans="1:9">
      <c r="A20" s="42">
        <v>13</v>
      </c>
      <c r="B20" s="42"/>
      <c r="D20" s="47">
        <v>0.9</v>
      </c>
      <c r="E20" s="43">
        <v>0.95</v>
      </c>
      <c r="F20" s="47">
        <v>0.9</v>
      </c>
      <c r="G20" s="43">
        <v>0.95</v>
      </c>
      <c r="H20" s="47">
        <v>0.9</v>
      </c>
      <c r="I20" s="43">
        <v>0.95</v>
      </c>
    </row>
    <row r="21" spans="1:9">
      <c r="A21" s="42">
        <v>14</v>
      </c>
      <c r="B21" s="42"/>
      <c r="D21" s="47">
        <v>0.9</v>
      </c>
      <c r="E21" s="43">
        <v>0.95</v>
      </c>
      <c r="F21" s="47">
        <v>0.9</v>
      </c>
      <c r="G21" s="43">
        <v>0.95</v>
      </c>
      <c r="H21" s="47">
        <v>0.9</v>
      </c>
      <c r="I21" s="43">
        <v>0.95</v>
      </c>
    </row>
    <row r="22" spans="1:9">
      <c r="A22" s="42">
        <v>15</v>
      </c>
      <c r="B22" s="42"/>
      <c r="D22" s="47">
        <v>0.9</v>
      </c>
      <c r="E22" s="43">
        <v>0.95</v>
      </c>
      <c r="F22" s="47">
        <v>0.9</v>
      </c>
      <c r="G22" s="43">
        <v>0.95</v>
      </c>
      <c r="H22" s="47">
        <v>0.9</v>
      </c>
      <c r="I22" s="43">
        <v>0.95</v>
      </c>
    </row>
    <row r="23" spans="1:9">
      <c r="A23" s="42">
        <v>16</v>
      </c>
      <c r="B23" s="42"/>
      <c r="D23" s="47">
        <v>0.9</v>
      </c>
      <c r="E23" s="43">
        <v>0.95</v>
      </c>
      <c r="F23" s="47">
        <v>0.9</v>
      </c>
      <c r="G23" s="43">
        <v>0.95</v>
      </c>
      <c r="H23" s="47">
        <v>0.9</v>
      </c>
      <c r="I23" s="43">
        <v>0.95</v>
      </c>
    </row>
    <row r="24" spans="1:9">
      <c r="A24" s="42">
        <v>17</v>
      </c>
      <c r="B24" s="42"/>
      <c r="D24" s="47">
        <v>0.9</v>
      </c>
      <c r="E24" s="43">
        <v>0.95</v>
      </c>
      <c r="F24" s="47">
        <v>0.9</v>
      </c>
      <c r="G24" s="43">
        <v>0.95</v>
      </c>
      <c r="H24" s="47">
        <v>0.9</v>
      </c>
      <c r="I24" s="43">
        <v>0.95</v>
      </c>
    </row>
    <row r="25" spans="1:9">
      <c r="A25" s="42">
        <v>18</v>
      </c>
      <c r="B25" s="42"/>
      <c r="D25" s="47">
        <v>0.9</v>
      </c>
      <c r="E25" s="43">
        <v>0.95</v>
      </c>
      <c r="F25" s="47">
        <v>0.9</v>
      </c>
      <c r="G25" s="43">
        <v>0.95</v>
      </c>
      <c r="H25" s="47">
        <v>0.9</v>
      </c>
      <c r="I25" s="43">
        <v>0.95</v>
      </c>
    </row>
    <row r="26" spans="1:9">
      <c r="A26" s="42">
        <v>19</v>
      </c>
      <c r="B26" s="42"/>
      <c r="D26" s="47">
        <v>0.9</v>
      </c>
      <c r="E26" s="43">
        <v>0.95</v>
      </c>
      <c r="F26" s="47">
        <v>0.9</v>
      </c>
      <c r="G26" s="43">
        <v>0.95</v>
      </c>
      <c r="H26" s="47">
        <v>0.9</v>
      </c>
      <c r="I26" s="43">
        <v>0.95</v>
      </c>
    </row>
    <row r="27" spans="1:9">
      <c r="A27" s="42">
        <v>20</v>
      </c>
      <c r="B27" s="42"/>
      <c r="D27" s="47">
        <v>0.9</v>
      </c>
      <c r="E27" s="43">
        <v>0.95</v>
      </c>
      <c r="F27" s="47">
        <v>0.9</v>
      </c>
      <c r="G27" s="43">
        <v>0.95</v>
      </c>
      <c r="H27" s="47">
        <v>0.9</v>
      </c>
      <c r="I27" s="43">
        <v>0.95</v>
      </c>
    </row>
    <row r="28" spans="1:9">
      <c r="A28" s="42">
        <v>21</v>
      </c>
      <c r="B28" s="42"/>
      <c r="D28" s="47">
        <v>0.9</v>
      </c>
      <c r="E28" s="43">
        <v>0.95</v>
      </c>
      <c r="F28" s="47">
        <v>0.9</v>
      </c>
      <c r="G28" s="43">
        <v>0.95</v>
      </c>
      <c r="H28" s="47">
        <v>0.9</v>
      </c>
      <c r="I28" s="43">
        <v>0.95</v>
      </c>
    </row>
    <row r="29" spans="1:9">
      <c r="A29" s="42">
        <v>22</v>
      </c>
      <c r="B29" s="42"/>
      <c r="D29" s="47">
        <v>0.9</v>
      </c>
      <c r="E29" s="43">
        <v>0.95</v>
      </c>
      <c r="F29" s="47">
        <v>0.9</v>
      </c>
      <c r="G29" s="43">
        <v>0.95</v>
      </c>
      <c r="H29" s="47">
        <v>0.9</v>
      </c>
      <c r="I29" s="43">
        <v>0.95</v>
      </c>
    </row>
    <row r="30" spans="1:9">
      <c r="A30" s="42">
        <v>23</v>
      </c>
      <c r="B30" s="42"/>
      <c r="D30" s="47">
        <v>0.9</v>
      </c>
      <c r="E30" s="43">
        <v>0.95</v>
      </c>
      <c r="F30" s="47">
        <v>0.9</v>
      </c>
      <c r="G30" s="43">
        <v>0.95</v>
      </c>
      <c r="H30" s="47">
        <v>0.9</v>
      </c>
      <c r="I30" s="43">
        <v>0.95</v>
      </c>
    </row>
    <row r="31" spans="1:9">
      <c r="A31" s="42">
        <v>24</v>
      </c>
      <c r="B31" s="42"/>
      <c r="C31" s="44"/>
      <c r="D31" s="47">
        <v>0.9</v>
      </c>
      <c r="E31" s="43">
        <v>0.95</v>
      </c>
      <c r="F31" s="47">
        <v>0.9</v>
      </c>
      <c r="G31" s="43">
        <v>0.95</v>
      </c>
      <c r="H31" s="47">
        <v>0.9</v>
      </c>
      <c r="I31" s="43">
        <v>0.95</v>
      </c>
    </row>
    <row r="32" spans="1:9">
      <c r="A32" s="42">
        <v>25</v>
      </c>
      <c r="B32" s="42"/>
      <c r="D32" s="47">
        <v>0.9</v>
      </c>
      <c r="E32" s="43">
        <v>0.95</v>
      </c>
      <c r="F32" s="47">
        <v>0.9</v>
      </c>
      <c r="G32" s="43">
        <v>0.95</v>
      </c>
      <c r="H32"/>
      <c r="I32"/>
    </row>
    <row r="33" spans="1:9">
      <c r="A33" s="42">
        <v>26</v>
      </c>
      <c r="B33" s="42"/>
      <c r="D33" s="47">
        <v>0.9</v>
      </c>
      <c r="E33" s="43">
        <v>0.95</v>
      </c>
      <c r="F33" s="47">
        <v>0.9</v>
      </c>
      <c r="G33" s="43">
        <v>0.95</v>
      </c>
      <c r="H33"/>
      <c r="I33"/>
    </row>
    <row r="34" spans="1:9">
      <c r="A34" s="42">
        <v>27</v>
      </c>
      <c r="B34" s="42"/>
      <c r="D34" s="47">
        <v>0.9</v>
      </c>
      <c r="E34" s="43">
        <v>0.95</v>
      </c>
      <c r="F34" s="47">
        <v>0.9</v>
      </c>
      <c r="G34" s="43">
        <v>0.95</v>
      </c>
      <c r="H34"/>
      <c r="I34"/>
    </row>
    <row r="35" spans="1:9">
      <c r="A35" s="42">
        <v>28</v>
      </c>
      <c r="B35" s="42"/>
      <c r="D35" s="47">
        <v>0.9</v>
      </c>
      <c r="E35" s="43">
        <v>0.95</v>
      </c>
      <c r="F35" s="47">
        <v>0.9</v>
      </c>
      <c r="G35" s="43">
        <v>0.95</v>
      </c>
      <c r="H35"/>
      <c r="I35"/>
    </row>
    <row r="36" spans="1:9">
      <c r="A36" s="42">
        <v>29</v>
      </c>
      <c r="B36" s="42"/>
      <c r="D36" s="47">
        <v>0.9</v>
      </c>
      <c r="E36" s="43">
        <v>0.95</v>
      </c>
      <c r="F36" s="47">
        <v>0.9</v>
      </c>
      <c r="G36" s="43">
        <v>0.95</v>
      </c>
      <c r="H36"/>
      <c r="I36"/>
    </row>
    <row r="37" spans="1:9">
      <c r="A37" s="42">
        <v>30</v>
      </c>
      <c r="B37" s="42"/>
      <c r="D37" s="47">
        <v>0.9</v>
      </c>
      <c r="E37" s="43">
        <v>0.95</v>
      </c>
      <c r="F37" s="47">
        <v>0.9</v>
      </c>
      <c r="G37" s="43">
        <v>0.95</v>
      </c>
      <c r="H37"/>
      <c r="I37"/>
    </row>
    <row r="38" spans="1:9">
      <c r="A38" s="42">
        <v>31</v>
      </c>
      <c r="B38" s="42"/>
      <c r="D38" s="47">
        <v>0.9</v>
      </c>
      <c r="E38" s="43">
        <v>0.95</v>
      </c>
      <c r="F38" s="47">
        <v>0.9</v>
      </c>
      <c r="G38" s="43">
        <v>0.95</v>
      </c>
      <c r="H38"/>
      <c r="I38"/>
    </row>
    <row r="39" spans="1:9">
      <c r="A39" s="42">
        <v>32</v>
      </c>
      <c r="B39" s="42"/>
      <c r="C39" s="44"/>
      <c r="D39" s="47">
        <v>0.9</v>
      </c>
      <c r="E39" s="43">
        <v>0.95</v>
      </c>
      <c r="F39" s="47">
        <v>0.9</v>
      </c>
      <c r="G39" s="43">
        <v>0.95</v>
      </c>
      <c r="H39"/>
      <c r="I39"/>
    </row>
    <row r="40" spans="1:9">
      <c r="A40" s="42">
        <v>33</v>
      </c>
      <c r="B40" s="42"/>
      <c r="D40" s="47">
        <v>0.9</v>
      </c>
      <c r="E40" s="43">
        <v>0.95</v>
      </c>
      <c r="F40" s="47"/>
      <c r="G40" s="43"/>
      <c r="H40" s="47"/>
      <c r="I40" s="43"/>
    </row>
    <row r="41" spans="1:9">
      <c r="A41" s="42">
        <v>34</v>
      </c>
      <c r="B41" s="42"/>
      <c r="D41" s="47">
        <v>0.9</v>
      </c>
      <c r="E41" s="43">
        <v>0.95</v>
      </c>
      <c r="F41" s="47"/>
      <c r="G41" s="43"/>
      <c r="H41" s="47"/>
      <c r="I41" s="43"/>
    </row>
    <row r="42" spans="1:9">
      <c r="A42" s="42">
        <v>35</v>
      </c>
      <c r="B42" s="42"/>
      <c r="D42" s="47">
        <v>0.9</v>
      </c>
      <c r="E42" s="43">
        <v>0.95</v>
      </c>
      <c r="F42" s="47"/>
      <c r="G42" s="43"/>
      <c r="H42" s="47"/>
      <c r="I42" s="43"/>
    </row>
    <row r="43" spans="1:9">
      <c r="A43" s="42">
        <v>36</v>
      </c>
      <c r="B43" s="42"/>
      <c r="D43" s="47">
        <v>0.9</v>
      </c>
      <c r="E43" s="43">
        <v>0.95</v>
      </c>
      <c r="F43" s="47"/>
      <c r="G43" s="43"/>
      <c r="H43" s="47"/>
      <c r="I43" s="43"/>
    </row>
    <row r="44" spans="1:9">
      <c r="A44" s="42">
        <v>37</v>
      </c>
      <c r="B44" s="42"/>
      <c r="D44" s="47">
        <v>0.9</v>
      </c>
      <c r="E44" s="43">
        <v>0.95</v>
      </c>
      <c r="F44" s="47"/>
      <c r="G44" s="43"/>
      <c r="H44" s="47"/>
      <c r="I44" s="43"/>
    </row>
    <row r="45" spans="1:9">
      <c r="A45" s="42">
        <v>38</v>
      </c>
      <c r="B45" s="42"/>
      <c r="D45" s="47">
        <v>0.9</v>
      </c>
      <c r="E45" s="43">
        <v>0.95</v>
      </c>
      <c r="F45" s="47"/>
      <c r="G45" s="43"/>
      <c r="H45" s="47"/>
      <c r="I45" s="43"/>
    </row>
    <row r="46" spans="1:9">
      <c r="A46" s="42">
        <v>39</v>
      </c>
      <c r="B46" s="42"/>
      <c r="D46" s="47">
        <v>0.9</v>
      </c>
      <c r="E46" s="43">
        <v>0.95</v>
      </c>
      <c r="F46" s="47"/>
      <c r="G46" s="43"/>
      <c r="H46" s="47"/>
      <c r="I46" s="43"/>
    </row>
    <row r="47" spans="1:9">
      <c r="A47" s="42">
        <v>40</v>
      </c>
      <c r="B47" s="42"/>
      <c r="D47" s="47">
        <v>0.9</v>
      </c>
      <c r="E47" s="43">
        <v>0.95</v>
      </c>
      <c r="F47" s="47"/>
      <c r="G47" s="43"/>
      <c r="H47" s="47"/>
      <c r="I47" s="43"/>
    </row>
    <row r="48" spans="1:9">
      <c r="A48" s="42">
        <v>41</v>
      </c>
      <c r="B48" s="42"/>
      <c r="C48" s="44"/>
      <c r="D48" s="47">
        <v>0.9</v>
      </c>
      <c r="E48" s="43">
        <v>0.95</v>
      </c>
      <c r="F48" s="47"/>
      <c r="G48" s="43"/>
      <c r="H48" s="47"/>
      <c r="I48" s="43"/>
    </row>
    <row r="49" spans="1:9" ht="20.25" customHeight="1"/>
    <row r="50" spans="1:9" ht="18" customHeight="1">
      <c r="A50" s="37" t="s">
        <v>33</v>
      </c>
      <c r="B50" s="37"/>
      <c r="C50" s="31"/>
      <c r="D50" s="31"/>
      <c r="E50" s="31"/>
      <c r="F50" s="54"/>
      <c r="G50" s="31"/>
    </row>
    <row r="52" spans="1:9">
      <c r="B52" s="14" t="s">
        <v>23</v>
      </c>
      <c r="C52" s="42">
        <v>0.01</v>
      </c>
      <c r="D52" s="30">
        <f t="shared" ref="D52:I52" si="2">$C52</f>
        <v>0.01</v>
      </c>
      <c r="E52" s="30">
        <f t="shared" si="2"/>
        <v>0.01</v>
      </c>
      <c r="F52" s="30">
        <f t="shared" si="2"/>
        <v>0.01</v>
      </c>
      <c r="G52" s="30">
        <f t="shared" si="2"/>
        <v>0.01</v>
      </c>
      <c r="H52" s="30">
        <f t="shared" si="2"/>
        <v>0.01</v>
      </c>
      <c r="I52" s="30">
        <f t="shared" si="2"/>
        <v>0.01</v>
      </c>
    </row>
    <row r="53" spans="1:9">
      <c r="B53" s="14" t="s">
        <v>19</v>
      </c>
      <c r="C53" s="51">
        <v>2.5</v>
      </c>
      <c r="D53" s="51">
        <v>2.5</v>
      </c>
      <c r="E53" s="51">
        <v>5</v>
      </c>
      <c r="F53" s="51">
        <v>2.5</v>
      </c>
      <c r="G53" s="51">
        <v>5</v>
      </c>
      <c r="H53" s="51">
        <v>2.5</v>
      </c>
      <c r="I53" s="51">
        <v>5</v>
      </c>
    </row>
    <row r="54" spans="1:9">
      <c r="B54" s="14" t="s">
        <v>21</v>
      </c>
      <c r="C54" s="42">
        <f t="shared" ref="C54:I54" si="3">C52*C53</f>
        <v>2.5000000000000001E-2</v>
      </c>
      <c r="D54" s="42">
        <f t="shared" si="3"/>
        <v>2.5000000000000001E-2</v>
      </c>
      <c r="E54" s="42">
        <f t="shared" si="3"/>
        <v>0.05</v>
      </c>
      <c r="F54" s="42">
        <f t="shared" si="3"/>
        <v>2.5000000000000001E-2</v>
      </c>
      <c r="G54" s="42">
        <f t="shared" si="3"/>
        <v>0.05</v>
      </c>
      <c r="H54" s="42">
        <f t="shared" si="3"/>
        <v>2.5000000000000001E-2</v>
      </c>
      <c r="I54" s="42">
        <f t="shared" si="3"/>
        <v>0.05</v>
      </c>
    </row>
    <row r="55" spans="1:9">
      <c r="B55" s="14" t="s">
        <v>22</v>
      </c>
      <c r="C55" s="42">
        <f t="shared" ref="C55:I55" si="4">0.02*0.5</f>
        <v>0.01</v>
      </c>
      <c r="D55" s="42">
        <f t="shared" si="4"/>
        <v>0.01</v>
      </c>
      <c r="E55" s="42">
        <f t="shared" si="4"/>
        <v>0.01</v>
      </c>
      <c r="F55" s="42">
        <f t="shared" si="4"/>
        <v>0.01</v>
      </c>
      <c r="G55" s="42">
        <f t="shared" si="4"/>
        <v>0.01</v>
      </c>
      <c r="H55" s="42">
        <f t="shared" si="4"/>
        <v>0.01</v>
      </c>
      <c r="I55" s="42">
        <f t="shared" si="4"/>
        <v>0.01</v>
      </c>
    </row>
    <row r="56" spans="1:9">
      <c r="B56" s="14" t="s">
        <v>18</v>
      </c>
      <c r="C56" s="45">
        <f t="shared" ref="C56:I56" si="5">C55*C54</f>
        <v>2.5000000000000001E-4</v>
      </c>
      <c r="D56" s="45">
        <f t="shared" si="5"/>
        <v>2.5000000000000001E-4</v>
      </c>
      <c r="E56" s="45">
        <f t="shared" si="5"/>
        <v>5.0000000000000001E-4</v>
      </c>
      <c r="F56" s="45">
        <f t="shared" si="5"/>
        <v>2.5000000000000001E-4</v>
      </c>
      <c r="G56" s="45">
        <f t="shared" si="5"/>
        <v>5.0000000000000001E-4</v>
      </c>
      <c r="H56" s="45">
        <f t="shared" si="5"/>
        <v>2.5000000000000001E-4</v>
      </c>
      <c r="I56" s="45">
        <f t="shared" si="5"/>
        <v>5.0000000000000001E-4</v>
      </c>
    </row>
    <row r="57" spans="1:9">
      <c r="B57" s="14" t="s">
        <v>20</v>
      </c>
      <c r="C57" s="50">
        <f>C56/(1+$B$3)^2.5</f>
        <v>2.3219183668684445E-4</v>
      </c>
      <c r="D57" s="50">
        <f>D56/(1+$B$3)^2.5</f>
        <v>2.3219183668684445E-4</v>
      </c>
      <c r="E57" s="50">
        <f>E56/(1+$B$3)^5</f>
        <v>4.3130439219208206E-4</v>
      </c>
      <c r="F57" s="50">
        <f>F56/(1+$B$3)^2.5</f>
        <v>2.3219183668684445E-4</v>
      </c>
      <c r="G57" s="50">
        <f>G56/(1+$B$3)^5</f>
        <v>4.3130439219208206E-4</v>
      </c>
      <c r="H57" s="50">
        <f>H56/(1+$B$3)^2.5</f>
        <v>2.3219183668684445E-4</v>
      </c>
      <c r="I57" s="50">
        <f>I56/(1+$B$3)^5</f>
        <v>4.3130439219208206E-4</v>
      </c>
    </row>
    <row r="58" spans="1:9">
      <c r="A58" s="35"/>
      <c r="B58" s="35"/>
    </row>
  </sheetData>
  <mergeCells count="3">
    <mergeCell ref="F4:G4"/>
    <mergeCell ref="D4:E4"/>
    <mergeCell ref="H4:I4"/>
  </mergeCells>
  <phoneticPr fontId="0" type="noConversion"/>
  <printOptions gridLines="1" gridLinesSet="0"/>
  <pageMargins left="0.75" right="0.75" top="1" bottom="1" header="0.5" footer="0.5"/>
  <pageSetup orientation="portrait" horizontalDpi="300" verticalDpi="300"/>
  <headerFooter alignWithMargins="0">
    <oddHeader>&amp;A</oddHeader>
    <oddFooter>Page &amp;P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DA- Tree</vt:lpstr>
      <vt:lpstr>QALYs by outcome &amp; age</vt:lpstr>
      <vt:lpstr>'DA- Tree'!Print_Area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IHPS</dc:creator>
  <cp:lastModifiedBy>Elliot Marseille</cp:lastModifiedBy>
  <dcterms:created xsi:type="dcterms:W3CDTF">2001-05-06T20:19:47Z</dcterms:created>
  <dcterms:modified xsi:type="dcterms:W3CDTF">2018-12-27T21:15:55Z</dcterms:modified>
</cp:coreProperties>
</file>