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rs\Dropbox\AAActive - Dec 18 2019\AAPROJECTS\CE Teaching and PP slides\DCEA 2022\Course materials\2020\"/>
    </mc:Choice>
  </mc:AlternateContent>
  <xr:revisionPtr revIDLastSave="0" documentId="13_ncr:1_{26ECB181-0A28-4299-BC5A-FACA0A1E4241}" xr6:coauthVersionLast="47" xr6:coauthVersionMax="47" xr10:uidLastSave="{00000000-0000-0000-0000-000000000000}"/>
  <bookViews>
    <workbookView xWindow="-120" yWindow="-120" windowWidth="29040" windowHeight="15720" tabRatio="704" xr2:uid="{00000000-000D-0000-FFFF-FFFF00000000}"/>
  </bookViews>
  <sheets>
    <sheet name="What-if table with model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3" i="4" l="1"/>
  <c r="C24" i="4"/>
  <c r="D23" i="4" s="1"/>
  <c r="E23" i="4" s="1"/>
  <c r="D19" i="4"/>
  <c r="A17" i="4"/>
  <c r="C14" i="4"/>
  <c r="D13" i="4" s="1"/>
  <c r="E13" i="4" s="1"/>
  <c r="D9" i="4"/>
  <c r="D17" i="4" l="1"/>
  <c r="D25" i="4"/>
  <c r="H13" i="4"/>
  <c r="L13" i="4"/>
  <c r="L23" i="4"/>
  <c r="H23" i="4"/>
  <c r="E9" i="4"/>
  <c r="E19" i="4"/>
  <c r="H9" i="4" l="1"/>
  <c r="H15" i="4" s="1"/>
  <c r="L9" i="4"/>
  <c r="L15" i="4" s="1"/>
  <c r="L19" i="4"/>
  <c r="L25" i="4" s="1"/>
  <c r="H19" i="4"/>
  <c r="H25" i="4" s="1"/>
  <c r="L27" i="4" l="1"/>
  <c r="H27" i="4"/>
  <c r="J30" i="4" l="1"/>
  <c r="J29" i="4"/>
  <c r="O17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JGK</author>
  </authors>
  <commentList>
    <comment ref="A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JGK:</t>
        </r>
        <r>
          <rPr>
            <sz val="9"/>
            <color indexed="81"/>
            <rFont val="Tahoma"/>
            <family val="2"/>
          </rPr>
          <t xml:space="preserve">
Having model inputs in the same worksheet as the what-if data table avoids the need to set model input cells in another worksheet equal to cells in the "what-if data table" worksheet. It would be nearly as easy to do this in a designated model "Inputs" worksheet.
</t>
        </r>
      </text>
    </comment>
  </commentList>
</comments>
</file>

<file path=xl/sharedStrings.xml><?xml version="1.0" encoding="utf-8"?>
<sst xmlns="http://schemas.openxmlformats.org/spreadsheetml/2006/main" count="35" uniqueCount="31">
  <si>
    <t>Cost-effectiveness of adherence counseling for ART, primary care clinic in rural India, in RCT</t>
  </si>
  <si>
    <t>Population</t>
  </si>
  <si>
    <t>Chance nodes /
Consequences</t>
  </si>
  <si>
    <t>Path Proba-bility</t>
  </si>
  <si>
    <t># in path</t>
  </si>
  <si>
    <t>DALYs due to new HIV infections</t>
  </si>
  <si>
    <t>Costs</t>
  </si>
  <si>
    <t>Per person in this path</t>
  </si>
  <si>
    <t>Expected given path #</t>
  </si>
  <si>
    <t>Total expected given path #</t>
  </si>
  <si>
    <t>Early death</t>
  </si>
  <si>
    <t>No Adherence</t>
  </si>
  <si>
    <t>Counseling</t>
  </si>
  <si>
    <t>Alive</t>
  </si>
  <si>
    <t>HIV-infected</t>
  </si>
  <si>
    <t>in ART</t>
  </si>
  <si>
    <t>Adherence</t>
  </si>
  <si>
    <t>Difference</t>
  </si>
  <si>
    <t>n</t>
  </si>
  <si>
    <t>ICER</t>
  </si>
  <si>
    <t>See to right</t>
  </si>
  <si>
    <t>Decision node / Options</t>
  </si>
  <si>
    <t>Adherence counseling per person</t>
  </si>
  <si>
    <t>HIV medical care per person</t>
  </si>
  <si>
    <t>Early death with adherence counseling</t>
  </si>
  <si>
    <t>Adher</t>
  </si>
  <si>
    <t>cost</t>
  </si>
  <si>
    <t>counseling</t>
  </si>
  <si>
    <r>
      <rPr>
        <b/>
        <i/>
        <sz val="14"/>
        <color rgb="FFFF0000"/>
        <rFont val="Calibri"/>
        <family val="2"/>
        <scheme val="minor"/>
      </rPr>
      <t xml:space="preserve">Note: </t>
    </r>
    <r>
      <rPr>
        <b/>
        <i/>
        <sz val="14"/>
        <color theme="1"/>
        <rFont val="Calibri"/>
        <family val="2"/>
        <scheme val="minor"/>
      </rPr>
      <t>Do this in the same worksheet as model inputs</t>
    </r>
  </si>
  <si>
    <t>What-if data table for 2-way sensitivity analysis</t>
  </si>
  <si>
    <t>This technique does a 2-way sensitivity analysis. It takes about 5 minutes, maybe 10.
As a bonus, if you focus on a row or column with a base case value, that's a 1-way sensitivity analysis.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</si>
</sst>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$-409]#,##0_);\([$$-409]#,##0\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00CC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4"/>
      <color rgb="FFFF0000"/>
      <name val="Calibri"/>
      <family val="2"/>
      <scheme val="minor"/>
    </font>
    <font>
      <i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3">
    <xf numFmtId="0" fontId="0" fillId="0" borderId="0" xfId="0"/>
    <xf numFmtId="0" fontId="2" fillId="2" borderId="0" xfId="0" applyFont="1" applyFill="1" applyAlignment="1">
      <alignment vertical="center"/>
    </xf>
    <xf numFmtId="0" fontId="4" fillId="2" borderId="0" xfId="1" applyFont="1" applyFill="1" applyAlignment="1">
      <alignment vertical="center"/>
    </xf>
    <xf numFmtId="0" fontId="0" fillId="2" borderId="0" xfId="0" applyFill="1"/>
    <xf numFmtId="0" fontId="4" fillId="0" borderId="0" xfId="1" applyFont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Border="1" applyAlignment="1">
      <alignment vertical="center"/>
    </xf>
    <xf numFmtId="0" fontId="5" fillId="0" borderId="3" xfId="1" applyFont="1" applyBorder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3" fillId="0" borderId="0" xfId="1" applyAlignment="1">
      <alignment horizontal="center" vertical="center"/>
    </xf>
    <xf numFmtId="0" fontId="3" fillId="0" borderId="0" xfId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" fillId="0" borderId="0" xfId="0" applyFont="1"/>
    <xf numFmtId="0" fontId="3" fillId="0" borderId="0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9" fillId="0" borderId="0" xfId="0" applyFont="1"/>
    <xf numFmtId="0" fontId="4" fillId="0" borderId="0" xfId="1" applyFont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164" fontId="4" fillId="0" borderId="0" xfId="1" applyNumberFormat="1" applyFont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2" fontId="5" fillId="0" borderId="0" xfId="1" applyNumberFormat="1" applyFont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2" fontId="5" fillId="0" borderId="10" xfId="1" applyNumberFormat="1" applyFont="1" applyBorder="1" applyAlignment="1">
      <alignment horizontal="center" vertical="center"/>
    </xf>
    <xf numFmtId="164" fontId="5" fillId="0" borderId="11" xfId="1" applyNumberFormat="1" applyFont="1" applyBorder="1" applyAlignment="1">
      <alignment horizontal="center" vertical="center"/>
    </xf>
    <xf numFmtId="2" fontId="5" fillId="0" borderId="12" xfId="1" applyNumberFormat="1" applyFont="1" applyBorder="1" applyAlignment="1">
      <alignment horizontal="center" vertical="center"/>
    </xf>
    <xf numFmtId="164" fontId="5" fillId="0" borderId="0" xfId="1" applyNumberFormat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164" fontId="5" fillId="4" borderId="11" xfId="1" applyNumberFormat="1" applyFont="1" applyFill="1" applyBorder="1" applyAlignment="1">
      <alignment horizontal="center" vertical="center"/>
    </xf>
    <xf numFmtId="2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164" fontId="4" fillId="0" borderId="1" xfId="1" applyNumberFormat="1" applyFont="1" applyBorder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0" fontId="7" fillId="3" borderId="9" xfId="1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4" fillId="0" borderId="14" xfId="1" applyFont="1" applyBorder="1" applyAlignment="1">
      <alignment horizontal="center" vertical="center" wrapText="1"/>
    </xf>
    <xf numFmtId="0" fontId="14" fillId="0" borderId="15" xfId="1" applyFont="1" applyBorder="1" applyAlignment="1">
      <alignment horizontal="center" vertical="center" wrapText="1"/>
    </xf>
    <xf numFmtId="0" fontId="14" fillId="0" borderId="16" xfId="1" applyFont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ICER</a:t>
            </a:r>
            <a:r>
              <a:rPr lang="en-US" sz="1400" baseline="0"/>
              <a:t> for adherence counseling by early death rate (x-axis) and cost (series)</a:t>
            </a:r>
            <a:endParaRPr lang="en-US" sz="1400"/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'What-if table with model'!$O$18</c:f>
              <c:strCache>
                <c:ptCount val="1"/>
                <c:pt idx="0">
                  <c:v>$20 </c:v>
                </c:pt>
              </c:strCache>
            </c:strRef>
          </c:tx>
          <c:xVal>
            <c:numRef>
              <c:f>'What-if table with model'!$P$17:$T$17</c:f>
              <c:numCache>
                <c:formatCode>0.00</c:formatCode>
                <c:ptCount val="5"/>
                <c:pt idx="0">
                  <c:v>0.11</c:v>
                </c:pt>
                <c:pt idx="1">
                  <c:v>0.13</c:v>
                </c:pt>
                <c:pt idx="2">
                  <c:v>0.15</c:v>
                </c:pt>
                <c:pt idx="3">
                  <c:v>0.17</c:v>
                </c:pt>
                <c:pt idx="4">
                  <c:v>0.19</c:v>
                </c:pt>
              </c:numCache>
            </c:numRef>
          </c:xVal>
          <c:yVal>
            <c:numRef>
              <c:f>'What-if table with model'!$P$18:$T$18</c:f>
              <c:numCache>
                <c:formatCode>"$"#,##0</c:formatCode>
                <c:ptCount val="5"/>
                <c:pt idx="0">
                  <c:v>1003.7037037037037</c:v>
                </c:pt>
                <c:pt idx="1">
                  <c:v>1014.2857142857143</c:v>
                </c:pt>
                <c:pt idx="2">
                  <c:v>1033.3333333333333</c:v>
                </c:pt>
                <c:pt idx="3">
                  <c:v>1077.7777777777778</c:v>
                </c:pt>
                <c:pt idx="4">
                  <c:v>1300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FE-42DE-A256-82F026DD6199}"/>
            </c:ext>
          </c:extLst>
        </c:ser>
        <c:ser>
          <c:idx val="1"/>
          <c:order val="1"/>
          <c:tx>
            <c:strRef>
              <c:f>'What-if table with model'!$O$19</c:f>
              <c:strCache>
                <c:ptCount val="1"/>
                <c:pt idx="0">
                  <c:v>$25 </c:v>
                </c:pt>
              </c:strCache>
            </c:strRef>
          </c:tx>
          <c:xVal>
            <c:numRef>
              <c:f>'What-if table with model'!$P$17:$T$17</c:f>
              <c:numCache>
                <c:formatCode>0.00</c:formatCode>
                <c:ptCount val="5"/>
                <c:pt idx="0">
                  <c:v>0.11</c:v>
                </c:pt>
                <c:pt idx="1">
                  <c:v>0.13</c:v>
                </c:pt>
                <c:pt idx="2">
                  <c:v>0.15</c:v>
                </c:pt>
                <c:pt idx="3">
                  <c:v>0.17</c:v>
                </c:pt>
                <c:pt idx="4">
                  <c:v>0.19</c:v>
                </c:pt>
              </c:numCache>
            </c:numRef>
          </c:xVal>
          <c:yVal>
            <c:numRef>
              <c:f>'What-if table with model'!$P$19:$T$19</c:f>
              <c:numCache>
                <c:formatCode>"$"#,##0</c:formatCode>
                <c:ptCount val="5"/>
                <c:pt idx="0">
                  <c:v>1012.9629629629629</c:v>
                </c:pt>
                <c:pt idx="1">
                  <c:v>1026.1904761904761</c:v>
                </c:pt>
                <c:pt idx="2">
                  <c:v>1050</c:v>
                </c:pt>
                <c:pt idx="3">
                  <c:v>1105.5555555555557</c:v>
                </c:pt>
                <c:pt idx="4">
                  <c:v>1383.3333333333333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FE-42DE-A256-82F026DD6199}"/>
            </c:ext>
          </c:extLst>
        </c:ser>
        <c:ser>
          <c:idx val="2"/>
          <c:order val="2"/>
          <c:tx>
            <c:strRef>
              <c:f>'What-if table with model'!$O$20</c:f>
              <c:strCache>
                <c:ptCount val="1"/>
                <c:pt idx="0">
                  <c:v>$30 </c:v>
                </c:pt>
              </c:strCache>
            </c:strRef>
          </c:tx>
          <c:xVal>
            <c:numRef>
              <c:f>'What-if table with model'!$P$17:$T$17</c:f>
              <c:numCache>
                <c:formatCode>0.00</c:formatCode>
                <c:ptCount val="5"/>
                <c:pt idx="0">
                  <c:v>0.11</c:v>
                </c:pt>
                <c:pt idx="1">
                  <c:v>0.13</c:v>
                </c:pt>
                <c:pt idx="2">
                  <c:v>0.15</c:v>
                </c:pt>
                <c:pt idx="3">
                  <c:v>0.17</c:v>
                </c:pt>
                <c:pt idx="4">
                  <c:v>0.19</c:v>
                </c:pt>
              </c:numCache>
            </c:numRef>
          </c:xVal>
          <c:yVal>
            <c:numRef>
              <c:f>'What-if table with model'!$P$20:$T$20</c:f>
              <c:numCache>
                <c:formatCode>"$"#,##0</c:formatCode>
                <c:ptCount val="5"/>
                <c:pt idx="0">
                  <c:v>1022.2222222222222</c:v>
                </c:pt>
                <c:pt idx="1">
                  <c:v>1038.0952380952381</c:v>
                </c:pt>
                <c:pt idx="2">
                  <c:v>1066.6666666666667</c:v>
                </c:pt>
                <c:pt idx="3">
                  <c:v>1133.3333333333333</c:v>
                </c:pt>
                <c:pt idx="4">
                  <c:v>1466.6666666666667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FE-42DE-A256-82F026DD6199}"/>
            </c:ext>
          </c:extLst>
        </c:ser>
        <c:ser>
          <c:idx val="3"/>
          <c:order val="3"/>
          <c:tx>
            <c:strRef>
              <c:f>'What-if table with model'!$O$21</c:f>
              <c:strCache>
                <c:ptCount val="1"/>
                <c:pt idx="0">
                  <c:v>$35 </c:v>
                </c:pt>
              </c:strCache>
            </c:strRef>
          </c:tx>
          <c:xVal>
            <c:numRef>
              <c:f>'What-if table with model'!$P$17:$T$17</c:f>
              <c:numCache>
                <c:formatCode>0.00</c:formatCode>
                <c:ptCount val="5"/>
                <c:pt idx="0">
                  <c:v>0.11</c:v>
                </c:pt>
                <c:pt idx="1">
                  <c:v>0.13</c:v>
                </c:pt>
                <c:pt idx="2">
                  <c:v>0.15</c:v>
                </c:pt>
                <c:pt idx="3">
                  <c:v>0.17</c:v>
                </c:pt>
                <c:pt idx="4">
                  <c:v>0.19</c:v>
                </c:pt>
              </c:numCache>
            </c:numRef>
          </c:xVal>
          <c:yVal>
            <c:numRef>
              <c:f>'What-if table with model'!$P$21:$T$21</c:f>
              <c:numCache>
                <c:formatCode>"$"#,##0</c:formatCode>
                <c:ptCount val="5"/>
                <c:pt idx="0">
                  <c:v>1031.4814814814815</c:v>
                </c:pt>
                <c:pt idx="1">
                  <c:v>1050</c:v>
                </c:pt>
                <c:pt idx="2">
                  <c:v>1083.3333333333333</c:v>
                </c:pt>
                <c:pt idx="3">
                  <c:v>1161.1111111111111</c:v>
                </c:pt>
                <c:pt idx="4">
                  <c:v>1550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FE-42DE-A256-82F026DD6199}"/>
            </c:ext>
          </c:extLst>
        </c:ser>
        <c:ser>
          <c:idx val="4"/>
          <c:order val="4"/>
          <c:tx>
            <c:strRef>
              <c:f>'What-if table with model'!$O$22</c:f>
              <c:strCache>
                <c:ptCount val="1"/>
                <c:pt idx="0">
                  <c:v>$40 </c:v>
                </c:pt>
              </c:strCache>
            </c:strRef>
          </c:tx>
          <c:xVal>
            <c:numRef>
              <c:f>'What-if table with model'!$P$17:$T$17</c:f>
              <c:numCache>
                <c:formatCode>0.00</c:formatCode>
                <c:ptCount val="5"/>
                <c:pt idx="0">
                  <c:v>0.11</c:v>
                </c:pt>
                <c:pt idx="1">
                  <c:v>0.13</c:v>
                </c:pt>
                <c:pt idx="2">
                  <c:v>0.15</c:v>
                </c:pt>
                <c:pt idx="3">
                  <c:v>0.17</c:v>
                </c:pt>
                <c:pt idx="4">
                  <c:v>0.19</c:v>
                </c:pt>
              </c:numCache>
            </c:numRef>
          </c:xVal>
          <c:yVal>
            <c:numRef>
              <c:f>'What-if table with model'!$P$22:$T$22</c:f>
              <c:numCache>
                <c:formatCode>"$"#,##0</c:formatCode>
                <c:ptCount val="5"/>
                <c:pt idx="0">
                  <c:v>1040.7407407407406</c:v>
                </c:pt>
                <c:pt idx="1">
                  <c:v>1061.9047619047619</c:v>
                </c:pt>
                <c:pt idx="2">
                  <c:v>1100</c:v>
                </c:pt>
                <c:pt idx="3">
                  <c:v>1188.8888888888889</c:v>
                </c:pt>
                <c:pt idx="4">
                  <c:v>1633.3333333333333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FE-42DE-A256-82F026DD6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83424"/>
        <c:axId val="180184960"/>
      </c:scatterChart>
      <c:valAx>
        <c:axId val="180183424"/>
        <c:scaling>
          <c:orientation val="minMax"/>
          <c:min val="0.1"/>
        </c:scaling>
        <c:delete val="0"/>
        <c:axPos val="b"/>
        <c:numFmt formatCode="0.00" sourceLinked="1"/>
        <c:majorTickMark val="out"/>
        <c:minorTickMark val="none"/>
        <c:tickLblPos val="nextTo"/>
        <c:crossAx val="180184960"/>
        <c:crosses val="autoZero"/>
        <c:crossBetween val="midCat"/>
      </c:valAx>
      <c:valAx>
        <c:axId val="180184960"/>
        <c:scaling>
          <c:orientation val="minMax"/>
          <c:min val="1000"/>
        </c:scaling>
        <c:delete val="0"/>
        <c:axPos val="l"/>
        <c:majorGridlines/>
        <c:numFmt formatCode="&quot;$&quot;#,##0" sourceLinked="1"/>
        <c:majorTickMark val="out"/>
        <c:minorTickMark val="none"/>
        <c:tickLblPos val="nextTo"/>
        <c:crossAx val="1801834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1057275</xdr:colOff>
      <xdr:row>15</xdr:row>
      <xdr:rowOff>123825</xdr:rowOff>
    </xdr:from>
    <xdr:to>
      <xdr:col>1</xdr:col>
      <xdr:colOff>95250</xdr:colOff>
      <xdr:row>16</xdr:row>
      <xdr:rowOff>85725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057275" y="5029200"/>
          <a:ext cx="1714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1578428</xdr:colOff>
      <xdr:row>10</xdr:row>
      <xdr:rowOff>108857</xdr:rowOff>
    </xdr:from>
    <xdr:to>
      <xdr:col>2</xdr:col>
      <xdr:colOff>108857</xdr:colOff>
      <xdr:row>11</xdr:row>
      <xdr:rowOff>122465</xdr:rowOff>
    </xdr:to>
    <xdr:sp macro="" textlink="">
      <xdr:nvSpPr>
        <xdr:cNvPr id="3" name="Oval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2711903" y="3414032"/>
          <a:ext cx="225879" cy="242208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</xdr:col>
      <xdr:colOff>1565879</xdr:colOff>
      <xdr:row>20</xdr:row>
      <xdr:rowOff>127001</xdr:rowOff>
    </xdr:from>
    <xdr:to>
      <xdr:col>2</xdr:col>
      <xdr:colOff>95249</xdr:colOff>
      <xdr:row>21</xdr:row>
      <xdr:rowOff>136071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2699354" y="6565901"/>
          <a:ext cx="224820" cy="23767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12</xdr:col>
      <xdr:colOff>455084</xdr:colOff>
      <xdr:row>0</xdr:row>
      <xdr:rowOff>126999</xdr:rowOff>
    </xdr:from>
    <xdr:to>
      <xdr:col>20</xdr:col>
      <xdr:colOff>148167</xdr:colOff>
      <xdr:row>14</xdr:row>
      <xdr:rowOff>10584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0847917" y="126999"/>
          <a:ext cx="5556250" cy="4878918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Instructions</a:t>
          </a:r>
          <a:r>
            <a:rPr lang="en-US" sz="1400" b="1" baseline="0"/>
            <a:t> for </a:t>
          </a:r>
          <a:r>
            <a:rPr lang="en-US" sz="1400" b="1"/>
            <a:t>What-if</a:t>
          </a:r>
          <a:r>
            <a:rPr lang="en-US" sz="1400" b="1" baseline="0"/>
            <a:t> d</a:t>
          </a:r>
          <a:r>
            <a:rPr lang="en-US" sz="1400" b="1"/>
            <a:t>ata table 2-way sensitivity</a:t>
          </a:r>
          <a:r>
            <a:rPr lang="en-US" sz="1400" b="1" baseline="0"/>
            <a:t> analysis</a:t>
          </a:r>
        </a:p>
        <a:p>
          <a:endParaRPr lang="en-US" sz="1100"/>
        </a:p>
        <a:p>
          <a:r>
            <a:rPr lang="en-US" sz="1100"/>
            <a:t>Review </a:t>
          </a:r>
          <a:r>
            <a:rPr lang="en-US" sz="1100" baseline="0"/>
            <a:t>this </a:t>
          </a:r>
          <a:r>
            <a:rPr lang="en-US" sz="1100"/>
            <a:t>example -- </a:t>
          </a:r>
          <a:r>
            <a:rPr lang="en-US" sz="1100" b="1" u="sng"/>
            <a:t>ICER</a:t>
          </a:r>
          <a:r>
            <a:rPr lang="en-US" sz="1100"/>
            <a:t> as a function of </a:t>
          </a:r>
          <a:r>
            <a:rPr lang="en-US" sz="1100" b="1" u="sng"/>
            <a:t>early death</a:t>
          </a:r>
          <a:r>
            <a:rPr lang="en-US" sz="1100" b="1" u="none"/>
            <a:t> </a:t>
          </a:r>
          <a:r>
            <a:rPr lang="en-US" sz="1100"/>
            <a:t>and </a:t>
          </a:r>
          <a:r>
            <a:rPr lang="en-US" sz="1100" b="1" u="sng"/>
            <a:t>cost</a:t>
          </a:r>
          <a:r>
            <a:rPr lang="en-US" sz="1100"/>
            <a:t> for adherence</a:t>
          </a:r>
          <a:r>
            <a:rPr lang="en-US" sz="1100" baseline="0"/>
            <a:t> counseling -- and then do your own based on it.</a:t>
          </a:r>
        </a:p>
        <a:p>
          <a:endParaRPr lang="en-US" sz="110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 up what-if analysis</a:t>
          </a:r>
          <a:endParaRPr lang="en-US">
            <a:effectLst/>
          </a:endParaRP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-- decide where to put the table ... O17:T22</a:t>
          </a: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-- </a:t>
          </a:r>
          <a:r>
            <a:rPr lang="en-US" sz="1100" baseline="0"/>
            <a:t>set upper left corner (O17) equal to result (J29). Cell border is optional.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/>
            <a:t>-- put desired set of values for early death in row 17.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Formatting &amp; label are optional.</a:t>
          </a:r>
          <a:endParaRPr lang="en-US" sz="1100" baseline="0"/>
        </a:p>
        <a:p>
          <a:r>
            <a:rPr lang="en-US" sz="1100" baseline="0"/>
            <a:t>-- put desired set of values  for cost in column O. Formatting and label are optional.</a:t>
          </a:r>
        </a:p>
        <a:p>
          <a:r>
            <a:rPr lang="en-US" sz="1100" baseline="0"/>
            <a:t>-- highlight O17:T22</a:t>
          </a:r>
        </a:p>
        <a:p>
          <a:r>
            <a:rPr lang="en-US" sz="1100" baseline="0"/>
            <a:t>-- On menu (Excel 2010 for PC) --- </a:t>
          </a:r>
          <a:r>
            <a:rPr lang="en-US" sz="1100" b="1" baseline="0"/>
            <a:t>Data ... What if analysis ... data table</a:t>
          </a:r>
        </a:p>
        <a:p>
          <a:r>
            <a:rPr lang="en-US" sz="1100" baseline="0"/>
            <a:t>-- set row variable via mouse click to $C$20 (early death);</a:t>
          </a:r>
        </a:p>
        <a:p>
          <a:r>
            <a:rPr lang="en-US" sz="1100" baseline="0"/>
            <a:t>    set column variable via click  to $J$19 (cost). </a:t>
          </a:r>
        </a:p>
        <a:p>
          <a:r>
            <a:rPr lang="en-US" sz="1100" baseline="0"/>
            <a:t>-- the result of this dialogue box is a data table; you can format for # decimal places etc.</a:t>
          </a:r>
        </a:p>
        <a:p>
          <a:r>
            <a:rPr lang="en-US" sz="1100" baseline="0"/>
            <a:t>-- if you change anything n the model the results in this table automatically update.</a:t>
          </a:r>
        </a:p>
        <a:p>
          <a:endParaRPr lang="en-US" sz="1100" baseline="0"/>
        </a:p>
        <a:p>
          <a:r>
            <a:rPr lang="en-US" sz="1100" b="1" u="sng" baseline="0"/>
            <a:t>Chart</a:t>
          </a:r>
        </a:p>
        <a:p>
          <a:r>
            <a:rPr lang="en-US" sz="1100" baseline="0"/>
            <a:t>-- drag the results cell (O17) to another spot, out of the way, while making the chart</a:t>
          </a:r>
        </a:p>
        <a:p>
          <a:r>
            <a:rPr lang="en-US" sz="1100" baseline="0"/>
            <a:t>-- if non-graphable values (e.g., "dominated"), copy ... paste special values ... to another location, delete those non-graphing values, and proceed.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-- highlight the table</a:t>
          </a:r>
          <a:endParaRPr lang="en-US">
            <a:effectLst/>
          </a:endParaRPr>
        </a:p>
        <a:p>
          <a:r>
            <a:rPr lang="en-US" sz="1100" baseline="0"/>
            <a:t>-- </a:t>
          </a:r>
          <a:r>
            <a:rPr lang="en-US" sz="1100" b="1" baseline="0"/>
            <a:t>Menu ... Insert chart ... eg scatterplot</a:t>
          </a:r>
          <a:r>
            <a:rPr lang="en-US" sz="1100" baseline="0"/>
            <a:t>. Format (e.g., specify axis minimum, add labels).</a:t>
          </a:r>
        </a:p>
        <a:p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-- Note you can then drag the results cell back to upper left (as I've done) and the table and chart will update when model values change.</a:t>
          </a:r>
        </a:p>
      </xdr:txBody>
    </xdr:sp>
    <xdr:clientData/>
  </xdr:twoCellAnchor>
  <xdr:twoCellAnchor>
    <xdr:from>
      <xdr:col>13</xdr:col>
      <xdr:colOff>306917</xdr:colOff>
      <xdr:row>23</xdr:row>
      <xdr:rowOff>148167</xdr:rowOff>
    </xdr:from>
    <xdr:to>
      <xdr:col>19</xdr:col>
      <xdr:colOff>677333</xdr:colOff>
      <xdr:row>39</xdr:row>
      <xdr:rowOff>32808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941917</xdr:colOff>
      <xdr:row>1</xdr:row>
      <xdr:rowOff>42333</xdr:rowOff>
    </xdr:from>
    <xdr:to>
      <xdr:col>12</xdr:col>
      <xdr:colOff>444500</xdr:colOff>
      <xdr:row>1</xdr:row>
      <xdr:rowOff>169333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V="1">
          <a:off x="5238750" y="359833"/>
          <a:ext cx="5598583" cy="127000"/>
        </a:xfrm>
        <a:prstGeom prst="straightConnector1">
          <a:avLst/>
        </a:prstGeom>
        <a:ln w="28575">
          <a:tailEnd type="stealth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T35"/>
  <sheetViews>
    <sheetView showGridLines="0" tabSelected="1" zoomScale="90" zoomScaleNormal="90" workbookViewId="0">
      <selection activeCell="O20" sqref="O20"/>
    </sheetView>
  </sheetViews>
  <sheetFormatPr defaultColWidth="11.42578125" defaultRowHeight="15" x14ac:dyDescent="0.25"/>
  <cols>
    <col min="1" max="1" width="17" style="12" customWidth="1"/>
    <col min="2" max="2" width="25.42578125" style="12" customWidth="1"/>
    <col min="3" max="3" width="22" style="12" customWidth="1"/>
    <col min="4" max="4" width="13.7109375" style="12" hidden="1" customWidth="1"/>
    <col min="5" max="5" width="14.28515625" style="12" customWidth="1"/>
    <col min="6" max="6" width="2" customWidth="1"/>
    <col min="7" max="8" width="14.28515625" style="12" customWidth="1"/>
    <col min="9" max="9" width="1.7109375" style="13" customWidth="1"/>
    <col min="10" max="12" width="14.85546875" style="12" customWidth="1"/>
    <col min="13" max="13" width="8" style="12" customWidth="1"/>
    <col min="14" max="16384" width="11.42578125" style="12"/>
  </cols>
  <sheetData>
    <row r="1" spans="1:16" ht="24.75" customHeight="1" thickBot="1" x14ac:dyDescent="0.3">
      <c r="A1" s="60" t="s">
        <v>29</v>
      </c>
      <c r="B1" s="61"/>
      <c r="C1" s="61"/>
      <c r="D1" s="61"/>
      <c r="E1" s="62"/>
    </row>
    <row r="2" spans="1:16" ht="24.75" customHeight="1" thickBot="1" x14ac:dyDescent="0.3">
      <c r="A2" s="54" t="s">
        <v>28</v>
      </c>
      <c r="B2" s="55"/>
      <c r="C2" s="56"/>
      <c r="E2" s="52" t="s">
        <v>20</v>
      </c>
    </row>
    <row r="3" spans="1:16" s="14" customFormat="1" ht="120" customHeight="1" thickBot="1" x14ac:dyDescent="0.3">
      <c r="A3" s="57" t="s">
        <v>30</v>
      </c>
      <c r="B3" s="58"/>
      <c r="C3" s="59"/>
      <c r="F3" s="15"/>
      <c r="I3" s="16"/>
    </row>
    <row r="4" spans="1:16" s="4" customFormat="1" ht="24" customHeight="1" x14ac:dyDescent="0.25">
      <c r="A4" s="1" t="s">
        <v>0</v>
      </c>
      <c r="B4" s="2"/>
      <c r="C4" s="2"/>
      <c r="D4" s="2"/>
      <c r="E4" s="2"/>
      <c r="F4" s="3"/>
      <c r="G4" s="2"/>
      <c r="H4" s="2"/>
      <c r="I4" s="2"/>
      <c r="J4" s="2"/>
      <c r="K4" s="1"/>
    </row>
    <row r="5" spans="1:16" s="6" customFormat="1" ht="6.75" customHeight="1" x14ac:dyDescent="0.25">
      <c r="A5" s="5"/>
      <c r="F5"/>
      <c r="I5" s="7"/>
    </row>
    <row r="6" spans="1:16" s="9" customFormat="1" ht="36" customHeight="1" x14ac:dyDescent="0.25">
      <c r="A6" s="19" t="s">
        <v>1</v>
      </c>
      <c r="B6" s="19" t="s">
        <v>21</v>
      </c>
      <c r="C6" s="20" t="s">
        <v>2</v>
      </c>
      <c r="D6" s="20" t="s">
        <v>3</v>
      </c>
      <c r="E6" s="19" t="s">
        <v>4</v>
      </c>
      <c r="F6" s="21"/>
      <c r="G6" s="53" t="s">
        <v>5</v>
      </c>
      <c r="H6" s="53"/>
      <c r="I6" s="8"/>
      <c r="J6" s="53" t="s">
        <v>6</v>
      </c>
      <c r="K6" s="53"/>
      <c r="L6" s="53"/>
    </row>
    <row r="7" spans="1:16" s="10" customFormat="1" ht="66" customHeight="1" x14ac:dyDescent="0.25">
      <c r="F7"/>
      <c r="G7" s="17" t="s">
        <v>7</v>
      </c>
      <c r="H7" s="17" t="s">
        <v>8</v>
      </c>
      <c r="I7" s="18"/>
      <c r="J7" s="17" t="s">
        <v>22</v>
      </c>
      <c r="K7" s="17" t="s">
        <v>23</v>
      </c>
      <c r="L7" s="17" t="s">
        <v>9</v>
      </c>
    </row>
    <row r="8" spans="1:16" s="10" customFormat="1" ht="10.5" customHeight="1" x14ac:dyDescent="0.25">
      <c r="F8"/>
      <c r="I8" s="11"/>
    </row>
    <row r="9" spans="1:16" s="22" customFormat="1" ht="13.5" customHeight="1" x14ac:dyDescent="0.25">
      <c r="C9" s="23" t="s">
        <v>10</v>
      </c>
      <c r="D9" s="22">
        <f>C10</f>
        <v>0.2</v>
      </c>
      <c r="E9" s="22">
        <f>$A$28*D9</f>
        <v>20</v>
      </c>
      <c r="F9" s="21"/>
      <c r="G9" s="24">
        <v>10</v>
      </c>
      <c r="H9" s="22">
        <f>E9*G9</f>
        <v>200</v>
      </c>
      <c r="I9" s="24"/>
      <c r="J9" s="25">
        <v>0</v>
      </c>
      <c r="K9" s="25">
        <v>1200</v>
      </c>
      <c r="L9" s="25">
        <f>E9*(J9+K9)</f>
        <v>24000</v>
      </c>
    </row>
    <row r="10" spans="1:16" s="22" customFormat="1" ht="13.5" customHeight="1" x14ac:dyDescent="0.25">
      <c r="C10" s="26">
        <v>0.2</v>
      </c>
      <c r="F10" s="21"/>
      <c r="G10" s="24"/>
      <c r="I10" s="24"/>
      <c r="J10" s="25"/>
      <c r="K10" s="25"/>
    </row>
    <row r="11" spans="1:16" s="22" customFormat="1" ht="13.5" customHeight="1" x14ac:dyDescent="0.25">
      <c r="B11" s="23" t="s">
        <v>11</v>
      </c>
      <c r="C11" s="27"/>
      <c r="F11" s="21"/>
      <c r="G11" s="24"/>
      <c r="I11" s="24"/>
      <c r="J11" s="25"/>
      <c r="K11" s="25"/>
      <c r="L11" s="25"/>
    </row>
    <row r="12" spans="1:16" s="22" customFormat="1" ht="13.5" customHeight="1" x14ac:dyDescent="0.25">
      <c r="B12" s="26" t="s">
        <v>12</v>
      </c>
      <c r="C12" s="27"/>
      <c r="F12" s="21"/>
      <c r="I12" s="24"/>
      <c r="J12" s="25"/>
      <c r="K12" s="25"/>
    </row>
    <row r="13" spans="1:16" s="22" customFormat="1" ht="13.5" customHeight="1" x14ac:dyDescent="0.25">
      <c r="B13" s="27"/>
      <c r="C13" s="28" t="s">
        <v>13</v>
      </c>
      <c r="D13" s="22">
        <f>C14</f>
        <v>0.8</v>
      </c>
      <c r="E13" s="22">
        <f>$A$28*D13</f>
        <v>80</v>
      </c>
      <c r="F13" s="21"/>
      <c r="G13" s="24">
        <v>4</v>
      </c>
      <c r="H13" s="22">
        <f>E13*G13</f>
        <v>320</v>
      </c>
      <c r="I13" s="24"/>
      <c r="J13" s="25">
        <v>0</v>
      </c>
      <c r="K13" s="25">
        <v>7000</v>
      </c>
      <c r="L13" s="25">
        <f>E13*(J13+K13)</f>
        <v>560000</v>
      </c>
    </row>
    <row r="14" spans="1:16" s="22" customFormat="1" ht="13.5" customHeight="1" x14ac:dyDescent="0.25">
      <c r="B14" s="27"/>
      <c r="C14" s="22">
        <f>1-C10</f>
        <v>0.8</v>
      </c>
      <c r="F14" s="21"/>
      <c r="G14" s="24"/>
      <c r="I14" s="24"/>
      <c r="J14" s="25"/>
      <c r="K14" s="25"/>
    </row>
    <row r="15" spans="1:16" s="22" customFormat="1" ht="13.5" customHeight="1" x14ac:dyDescent="0.25">
      <c r="A15" s="24" t="s">
        <v>14</v>
      </c>
      <c r="B15" s="27"/>
      <c r="F15" s="21"/>
      <c r="G15" s="24"/>
      <c r="H15" s="29">
        <f>SUM(H9:H13)</f>
        <v>520</v>
      </c>
      <c r="I15" s="24"/>
      <c r="J15" s="25"/>
      <c r="K15" s="25"/>
      <c r="L15" s="30">
        <f>SUM(L9:L13)</f>
        <v>584000</v>
      </c>
    </row>
    <row r="16" spans="1:16" s="22" customFormat="1" ht="15.75" x14ac:dyDescent="0.25">
      <c r="A16" s="31" t="s">
        <v>15</v>
      </c>
      <c r="B16" s="27"/>
      <c r="F16" s="21"/>
      <c r="I16" s="24"/>
      <c r="J16" s="25"/>
      <c r="K16" s="25"/>
      <c r="P16" s="49" t="s">
        <v>24</v>
      </c>
    </row>
    <row r="17" spans="1:20" s="22" customFormat="1" ht="15.75" x14ac:dyDescent="0.25">
      <c r="A17" s="24" t="str">
        <f>"(n = "&amp;A28&amp;")"</f>
        <v>(n = 100)</v>
      </c>
      <c r="B17" s="27"/>
      <c r="D17" s="32">
        <f>SUM(D9:D15)</f>
        <v>1</v>
      </c>
      <c r="E17" s="33"/>
      <c r="F17" s="21"/>
      <c r="I17" s="33"/>
      <c r="J17" s="25"/>
      <c r="K17" s="25"/>
      <c r="O17" s="50">
        <f>J29</f>
        <v>1066.6666666666667</v>
      </c>
      <c r="P17" s="48">
        <v>0.11</v>
      </c>
      <c r="Q17" s="48">
        <v>0.13</v>
      </c>
      <c r="R17" s="48">
        <v>0.15</v>
      </c>
      <c r="S17" s="48">
        <v>0.17</v>
      </c>
      <c r="T17" s="48">
        <v>0.19</v>
      </c>
    </row>
    <row r="18" spans="1:20" s="22" customFormat="1" ht="15.75" x14ac:dyDescent="0.25">
      <c r="A18" s="24"/>
      <c r="B18" s="27"/>
      <c r="F18" s="21"/>
      <c r="G18" s="24"/>
      <c r="I18" s="24"/>
      <c r="J18" s="25"/>
      <c r="K18" s="25"/>
      <c r="L18" s="25"/>
      <c r="N18" s="22" t="s">
        <v>25</v>
      </c>
      <c r="O18" s="51">
        <v>20</v>
      </c>
      <c r="P18" s="25">
        <f t="dataTable" ref="P18:T22" dt2D="1" dtr="1" r1="C20" r2="J19"/>
        <v>1003.7037037037037</v>
      </c>
      <c r="Q18" s="25">
        <v>1014.2857142857143</v>
      </c>
      <c r="R18" s="25">
        <v>1033.3333333333333</v>
      </c>
      <c r="S18" s="25">
        <v>1077.7777777777778</v>
      </c>
      <c r="T18" s="25">
        <v>1300</v>
      </c>
    </row>
    <row r="19" spans="1:20" s="22" customFormat="1" ht="13.5" customHeight="1" x14ac:dyDescent="0.25">
      <c r="B19" s="27"/>
      <c r="C19" s="23" t="s">
        <v>10</v>
      </c>
      <c r="D19" s="22">
        <f>C20</f>
        <v>0.15</v>
      </c>
      <c r="E19" s="22">
        <f>$A$28*D19</f>
        <v>15</v>
      </c>
      <c r="F19" s="21"/>
      <c r="G19" s="24">
        <v>10</v>
      </c>
      <c r="H19" s="22">
        <f>E19*G19</f>
        <v>150</v>
      </c>
      <c r="I19" s="24"/>
      <c r="J19" s="34">
        <v>30</v>
      </c>
      <c r="K19" s="25">
        <v>1200</v>
      </c>
      <c r="L19" s="25">
        <f>E19*(J19+K19)</f>
        <v>18450</v>
      </c>
      <c r="N19" s="22" t="s">
        <v>27</v>
      </c>
      <c r="O19" s="51">
        <v>25</v>
      </c>
      <c r="P19" s="25">
        <v>1012.9629629629629</v>
      </c>
      <c r="Q19" s="25">
        <v>1026.1904761904761</v>
      </c>
      <c r="R19" s="25">
        <v>1050</v>
      </c>
      <c r="S19" s="25">
        <v>1105.5555555555557</v>
      </c>
      <c r="T19" s="25">
        <v>1383.3333333333333</v>
      </c>
    </row>
    <row r="20" spans="1:20" s="22" customFormat="1" ht="13.5" customHeight="1" x14ac:dyDescent="0.25">
      <c r="B20" s="27"/>
      <c r="C20" s="35">
        <v>0.15</v>
      </c>
      <c r="F20" s="21"/>
      <c r="G20" s="24"/>
      <c r="I20" s="24"/>
      <c r="J20" s="25"/>
      <c r="K20" s="25"/>
      <c r="N20" s="22" t="s">
        <v>26</v>
      </c>
      <c r="O20" s="51">
        <v>30</v>
      </c>
      <c r="P20" s="25">
        <v>1022.2222222222222</v>
      </c>
      <c r="Q20" s="25">
        <v>1038.0952380952381</v>
      </c>
      <c r="R20" s="25">
        <v>1066.6666666666667</v>
      </c>
      <c r="S20" s="25">
        <v>1133.3333333333333</v>
      </c>
      <c r="T20" s="25">
        <v>1466.6666666666667</v>
      </c>
    </row>
    <row r="21" spans="1:20" s="22" customFormat="1" ht="13.5" customHeight="1" x14ac:dyDescent="0.25">
      <c r="B21" s="36" t="s">
        <v>16</v>
      </c>
      <c r="C21" s="27"/>
      <c r="F21" s="21"/>
      <c r="G21" s="24"/>
      <c r="I21" s="24"/>
      <c r="J21" s="25"/>
      <c r="K21" s="25"/>
      <c r="L21" s="25"/>
      <c r="O21" s="51">
        <v>35</v>
      </c>
      <c r="P21" s="25">
        <v>1031.4814814814815</v>
      </c>
      <c r="Q21" s="25">
        <v>1050</v>
      </c>
      <c r="R21" s="25">
        <v>1083.3333333333333</v>
      </c>
      <c r="S21" s="25">
        <v>1161.1111111111111</v>
      </c>
      <c r="T21" s="25">
        <v>1550</v>
      </c>
    </row>
    <row r="22" spans="1:20" s="22" customFormat="1" ht="13.5" customHeight="1" x14ac:dyDescent="0.25">
      <c r="B22" s="22" t="s">
        <v>12</v>
      </c>
      <c r="C22" s="27"/>
      <c r="F22" s="21"/>
      <c r="I22" s="24"/>
      <c r="J22" s="25"/>
      <c r="K22" s="25"/>
      <c r="O22" s="51">
        <v>40</v>
      </c>
      <c r="P22" s="25">
        <v>1040.7407407407406</v>
      </c>
      <c r="Q22" s="25">
        <v>1061.9047619047619</v>
      </c>
      <c r="R22" s="25">
        <v>1100</v>
      </c>
      <c r="S22" s="25">
        <v>1188.8888888888889</v>
      </c>
      <c r="T22" s="25">
        <v>1633.3333333333333</v>
      </c>
    </row>
    <row r="23" spans="1:20" s="22" customFormat="1" ht="13.5" customHeight="1" x14ac:dyDescent="0.25">
      <c r="C23" s="28" t="s">
        <v>13</v>
      </c>
      <c r="D23" s="22">
        <f>C24</f>
        <v>0.85</v>
      </c>
      <c r="E23" s="22">
        <f>$A$28*D23</f>
        <v>85</v>
      </c>
      <c r="F23" s="21"/>
      <c r="G23" s="24">
        <v>4</v>
      </c>
      <c r="H23" s="22">
        <f>E23*G23</f>
        <v>340</v>
      </c>
      <c r="I23" s="24"/>
      <c r="J23" s="25">
        <f>J19</f>
        <v>30</v>
      </c>
      <c r="K23" s="25">
        <v>7000</v>
      </c>
      <c r="L23" s="25">
        <f>E23*(J23+K23)</f>
        <v>597550</v>
      </c>
    </row>
    <row r="24" spans="1:20" s="22" customFormat="1" ht="13.5" customHeight="1" x14ac:dyDescent="0.25">
      <c r="C24" s="22">
        <f>1-C20</f>
        <v>0.85</v>
      </c>
      <c r="F24" s="21"/>
      <c r="G24" s="24"/>
      <c r="I24" s="24"/>
      <c r="J24" s="25"/>
      <c r="K24" s="25"/>
    </row>
    <row r="25" spans="1:20" s="22" customFormat="1" ht="13.5" customHeight="1" x14ac:dyDescent="0.25">
      <c r="D25" s="32">
        <f>SUM(D18:D24)</f>
        <v>1</v>
      </c>
      <c r="E25" s="33"/>
      <c r="F25" s="21"/>
      <c r="H25" s="29">
        <f>SUM(H19:H24)</f>
        <v>490</v>
      </c>
      <c r="I25" s="33"/>
      <c r="L25" s="30">
        <f>SUM(L19:L24)</f>
        <v>616000</v>
      </c>
    </row>
    <row r="26" spans="1:20" s="22" customFormat="1" ht="12" customHeight="1" x14ac:dyDescent="0.25">
      <c r="D26" s="37"/>
      <c r="E26" s="37"/>
      <c r="F26" s="21"/>
      <c r="H26" s="37"/>
      <c r="I26" s="38"/>
      <c r="L26" s="39"/>
    </row>
    <row r="27" spans="1:20" s="22" customFormat="1" ht="21" customHeight="1" x14ac:dyDescent="0.25">
      <c r="A27" s="40" t="s">
        <v>18</v>
      </c>
      <c r="F27" s="21"/>
      <c r="G27" s="41" t="s">
        <v>17</v>
      </c>
      <c r="H27" s="42">
        <f>H25-H15</f>
        <v>-30</v>
      </c>
      <c r="I27" s="33"/>
      <c r="J27" s="24"/>
      <c r="K27" s="41" t="s">
        <v>17</v>
      </c>
      <c r="L27" s="43">
        <f>L25-L15</f>
        <v>32000</v>
      </c>
    </row>
    <row r="28" spans="1:20" s="22" customFormat="1" ht="12" customHeight="1" x14ac:dyDescent="0.25">
      <c r="A28" s="40">
        <v>100</v>
      </c>
      <c r="F28" s="21"/>
      <c r="G28" s="38"/>
      <c r="H28" s="44"/>
      <c r="I28" s="33"/>
      <c r="J28" s="38"/>
      <c r="K28" s="38"/>
      <c r="L28" s="45"/>
    </row>
    <row r="29" spans="1:20" s="22" customFormat="1" ht="22.5" customHeight="1" x14ac:dyDescent="0.25">
      <c r="F29" s="21"/>
      <c r="H29" s="41" t="s">
        <v>19</v>
      </c>
      <c r="I29" s="46"/>
      <c r="J29" s="47">
        <f>IF(L27/-H27&gt;0,L27/-H27,"Dominant")</f>
        <v>1066.6666666666667</v>
      </c>
      <c r="K29" s="45"/>
    </row>
    <row r="30" spans="1:20" s="22" customFormat="1" ht="15.75" x14ac:dyDescent="0.25">
      <c r="B30" s="21"/>
      <c r="C30" s="21"/>
      <c r="F30" s="21"/>
      <c r="I30" s="24"/>
      <c r="J30" s="38" t="str">
        <f>IF(L27/-H27&gt;0,"per DALY averted","")</f>
        <v>per DALY averted</v>
      </c>
    </row>
    <row r="31" spans="1:20" x14ac:dyDescent="0.25">
      <c r="A31"/>
      <c r="B31"/>
      <c r="C31"/>
    </row>
    <row r="32" spans="1:20" x14ac:dyDescent="0.25">
      <c r="A32"/>
      <c r="B32"/>
      <c r="C32"/>
    </row>
    <row r="33" spans="1:3" x14ac:dyDescent="0.25">
      <c r="A33"/>
      <c r="B33"/>
      <c r="C33"/>
    </row>
    <row r="34" spans="1:3" x14ac:dyDescent="0.25">
      <c r="A34"/>
      <c r="B34"/>
      <c r="C34"/>
    </row>
    <row r="35" spans="1:3" x14ac:dyDescent="0.25">
      <c r="A35"/>
      <c r="B35"/>
      <c r="C35"/>
    </row>
  </sheetData>
  <mergeCells count="5">
    <mergeCell ref="G6:H6"/>
    <mergeCell ref="J6:L6"/>
    <mergeCell ref="A2:C2"/>
    <mergeCell ref="A3:C3"/>
    <mergeCell ref="A1:E1"/>
  </mergeCells>
  <pageMargins left="0.75" right="0.75" top="1" bottom="1" header="0.5" footer="0.5"/>
  <pageSetup orientation="portrait" horizontalDpi="4294967293" verticalDpi="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What-if table with model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JGK</dc:creator>
  <cp:lastModifiedBy>Elliot Marseille</cp:lastModifiedBy>
  <dcterms:created xsi:type="dcterms:W3CDTF">2015-02-09T20:48:56Z</dcterms:created>
  <dcterms:modified xsi:type="dcterms:W3CDTF">2022-01-04T19:29:35Z</dcterms:modified>
</cp:coreProperties>
</file>